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12" activeTab="15"/>
  </bookViews>
  <sheets>
    <sheet name="mov fundo" sheetId="1" r:id="rId1"/>
    <sheet name="% por Banc." sheetId="2" r:id="rId2"/>
    <sheet name="%fundo" sheetId="3" r:id="rId3"/>
    <sheet name="rent.fun." sheetId="4" r:id="rId4"/>
    <sheet name="JAN2018" sheetId="5" r:id="rId5"/>
    <sheet name="FEV2018" sheetId="6" r:id="rId6"/>
    <sheet name="MAR2018" sheetId="7" r:id="rId7"/>
    <sheet name="ABR2018" sheetId="8" r:id="rId8"/>
    <sheet name="MAI2018" sheetId="9" r:id="rId9"/>
    <sheet name="JUN2018" sheetId="10" r:id="rId10"/>
    <sheet name="JUL2018" sheetId="11" r:id="rId11"/>
    <sheet name="AGO2018" sheetId="12" r:id="rId12"/>
    <sheet name="SET2018" sheetId="13" r:id="rId13"/>
    <sheet name="OUT2018" sheetId="14" r:id="rId14"/>
    <sheet name="NOV2018" sheetId="15" r:id="rId15"/>
    <sheet name="DEZ2018" sheetId="16" r:id="rId16"/>
    <sheet name="%benchmark" sheetId="17" r:id="rId17"/>
    <sheet name="%benchmark(2)" sheetId="18" r:id="rId18"/>
  </sheets>
  <externalReferences>
    <externalReference r:id="rId19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7" l="1"/>
  <c r="D30" i="17"/>
  <c r="D26" i="17"/>
  <c r="G8" i="17" s="1"/>
  <c r="D23" i="17"/>
  <c r="G7" i="17" s="1"/>
  <c r="D21" i="17"/>
  <c r="D12" i="17"/>
  <c r="G5" i="17" s="1"/>
  <c r="G9" i="17"/>
  <c r="D8" i="17"/>
  <c r="G4" i="17" s="1"/>
  <c r="G6" i="17"/>
  <c r="H42" i="16"/>
  <c r="A40" i="16"/>
  <c r="I30" i="16"/>
  <c r="I20" i="16"/>
  <c r="I9" i="16"/>
  <c r="H42" i="15"/>
  <c r="A40" i="15"/>
  <c r="I37" i="15"/>
  <c r="I33" i="15"/>
  <c r="I32" i="15"/>
  <c r="I30" i="15"/>
  <c r="J27" i="15"/>
  <c r="I27" i="15"/>
  <c r="I23" i="15"/>
  <c r="I22" i="15"/>
  <c r="I21" i="15"/>
  <c r="I18" i="15"/>
  <c r="I17" i="15"/>
  <c r="I15" i="15"/>
  <c r="I13" i="15"/>
  <c r="I11" i="15"/>
  <c r="I10" i="15"/>
  <c r="I8" i="15"/>
  <c r="H42" i="14"/>
  <c r="I19" i="14" s="1"/>
  <c r="A40" i="14"/>
  <c r="I36" i="14"/>
  <c r="I35" i="14"/>
  <c r="I30" i="14"/>
  <c r="I25" i="14"/>
  <c r="I24" i="14"/>
  <c r="I20" i="14"/>
  <c r="I15" i="14"/>
  <c r="I13" i="14"/>
  <c r="I9" i="14"/>
  <c r="H42" i="13"/>
  <c r="A40" i="13"/>
  <c r="I37" i="13"/>
  <c r="I33" i="13"/>
  <c r="I32" i="13"/>
  <c r="I30" i="13"/>
  <c r="J27" i="13"/>
  <c r="I27" i="13"/>
  <c r="I23" i="13"/>
  <c r="I22" i="13"/>
  <c r="I21" i="13"/>
  <c r="I18" i="13"/>
  <c r="I17" i="13"/>
  <c r="I15" i="13"/>
  <c r="I13" i="13"/>
  <c r="I11" i="13"/>
  <c r="I10" i="13"/>
  <c r="I8" i="13"/>
  <c r="H45" i="12"/>
  <c r="A43" i="12"/>
  <c r="I39" i="12"/>
  <c r="I38" i="12"/>
  <c r="I33" i="12"/>
  <c r="I28" i="12"/>
  <c r="I27" i="12"/>
  <c r="I23" i="12"/>
  <c r="I22" i="12"/>
  <c r="I18" i="12"/>
  <c r="I16" i="12"/>
  <c r="I12" i="12"/>
  <c r="I11" i="12"/>
  <c r="I8" i="12"/>
  <c r="H44" i="11"/>
  <c r="A42" i="11"/>
  <c r="I39" i="11"/>
  <c r="I38" i="11"/>
  <c r="I37" i="11"/>
  <c r="I35" i="11"/>
  <c r="I34" i="11"/>
  <c r="I33" i="11"/>
  <c r="I32" i="11"/>
  <c r="I31" i="11"/>
  <c r="J30" i="11"/>
  <c r="I30" i="11"/>
  <c r="I29" i="11"/>
  <c r="J29" i="11" s="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44" i="11" s="1"/>
  <c r="I9" i="11"/>
  <c r="I8" i="11"/>
  <c r="H44" i="10"/>
  <c r="A42" i="10"/>
  <c r="I39" i="10"/>
  <c r="I38" i="10"/>
  <c r="I37" i="10"/>
  <c r="I35" i="10"/>
  <c r="I34" i="10"/>
  <c r="I33" i="10"/>
  <c r="I32" i="10"/>
  <c r="I31" i="10"/>
  <c r="I30" i="10"/>
  <c r="I29" i="10"/>
  <c r="J29" i="10" s="1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44" i="10" s="1"/>
  <c r="I11" i="10"/>
  <c r="I10" i="10"/>
  <c r="I9" i="10"/>
  <c r="J8" i="10"/>
  <c r="I8" i="10"/>
  <c r="H44" i="9"/>
  <c r="A42" i="9"/>
  <c r="I39" i="9"/>
  <c r="I38" i="9"/>
  <c r="I37" i="9"/>
  <c r="I35" i="9"/>
  <c r="I34" i="9"/>
  <c r="I33" i="9"/>
  <c r="I32" i="9"/>
  <c r="I31" i="9"/>
  <c r="I30" i="9"/>
  <c r="J30" i="9" s="1"/>
  <c r="I29" i="9"/>
  <c r="J29" i="9" s="1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J8" i="9"/>
  <c r="I8" i="9"/>
  <c r="H44" i="8"/>
  <c r="A42" i="8"/>
  <c r="I39" i="8"/>
  <c r="I38" i="8"/>
  <c r="I37" i="8"/>
  <c r="I35" i="8"/>
  <c r="I34" i="8"/>
  <c r="J30" i="8" s="1"/>
  <c r="I33" i="8"/>
  <c r="I32" i="8"/>
  <c r="I31" i="8"/>
  <c r="I30" i="8"/>
  <c r="I29" i="8"/>
  <c r="J29" i="8" s="1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H44" i="7"/>
  <c r="A42" i="7"/>
  <c r="I35" i="7"/>
  <c r="I34" i="7"/>
  <c r="I32" i="7"/>
  <c r="I31" i="7"/>
  <c r="I30" i="7"/>
  <c r="J30" i="7" s="1"/>
  <c r="I29" i="7"/>
  <c r="J29" i="7" s="1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J8" i="7" s="1"/>
  <c r="H44" i="6"/>
  <c r="A42" i="6"/>
  <c r="I35" i="6"/>
  <c r="I34" i="6"/>
  <c r="I32" i="6"/>
  <c r="I31" i="6"/>
  <c r="I30" i="6"/>
  <c r="J30" i="6" s="1"/>
  <c r="I29" i="6"/>
  <c r="J29" i="6" s="1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44" i="6" s="1"/>
  <c r="I11" i="6"/>
  <c r="I10" i="6"/>
  <c r="I9" i="6"/>
  <c r="J8" i="6"/>
  <c r="I8" i="6"/>
  <c r="H43" i="5"/>
  <c r="A41" i="5"/>
  <c r="I34" i="5"/>
  <c r="I33" i="5"/>
  <c r="I32" i="5"/>
  <c r="I31" i="5"/>
  <c r="I30" i="5"/>
  <c r="I29" i="5"/>
  <c r="J29" i="5" s="1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H96" i="3"/>
  <c r="I92" i="3" s="1"/>
  <c r="F96" i="3"/>
  <c r="D96" i="3"/>
  <c r="B96" i="3"/>
  <c r="C88" i="3" s="1"/>
  <c r="I95" i="3"/>
  <c r="E95" i="3"/>
  <c r="I94" i="3"/>
  <c r="E94" i="3"/>
  <c r="I93" i="3"/>
  <c r="E93" i="3"/>
  <c r="E92" i="3"/>
  <c r="I91" i="3"/>
  <c r="E91" i="3"/>
  <c r="I90" i="3"/>
  <c r="E90" i="3"/>
  <c r="I89" i="3"/>
  <c r="E89" i="3"/>
  <c r="C89" i="3"/>
  <c r="E88" i="3"/>
  <c r="I87" i="3"/>
  <c r="E87" i="3"/>
  <c r="I86" i="3"/>
  <c r="E86" i="3"/>
  <c r="I85" i="3"/>
  <c r="E85" i="3"/>
  <c r="E84" i="3"/>
  <c r="I83" i="3"/>
  <c r="E83" i="3"/>
  <c r="I82" i="3"/>
  <c r="E82" i="3"/>
  <c r="I81" i="3"/>
  <c r="E81" i="3"/>
  <c r="E80" i="3"/>
  <c r="C80" i="3"/>
  <c r="I79" i="3"/>
  <c r="E79" i="3"/>
  <c r="I78" i="3"/>
  <c r="E78" i="3"/>
  <c r="I77" i="3"/>
  <c r="E77" i="3"/>
  <c r="E76" i="3"/>
  <c r="I75" i="3"/>
  <c r="E75" i="3"/>
  <c r="I74" i="3"/>
  <c r="E74" i="3"/>
  <c r="I73" i="3"/>
  <c r="E73" i="3"/>
  <c r="E96" i="3" s="1"/>
  <c r="C73" i="3"/>
  <c r="E72" i="3"/>
  <c r="H68" i="3"/>
  <c r="F68" i="3"/>
  <c r="D68" i="3"/>
  <c r="E63" i="3" s="1"/>
  <c r="B68" i="3"/>
  <c r="G66" i="3"/>
  <c r="E66" i="3"/>
  <c r="C66" i="3"/>
  <c r="G65" i="3"/>
  <c r="E65" i="3"/>
  <c r="C65" i="3"/>
  <c r="G64" i="3"/>
  <c r="E64" i="3"/>
  <c r="C64" i="3"/>
  <c r="G63" i="3"/>
  <c r="C63" i="3"/>
  <c r="I62" i="3"/>
  <c r="G62" i="3"/>
  <c r="C62" i="3"/>
  <c r="I61" i="3"/>
  <c r="G61" i="3"/>
  <c r="C61" i="3"/>
  <c r="I60" i="3"/>
  <c r="G60" i="3"/>
  <c r="C60" i="3"/>
  <c r="I59" i="3"/>
  <c r="G59" i="3"/>
  <c r="C59" i="3"/>
  <c r="I58" i="3"/>
  <c r="G58" i="3"/>
  <c r="C58" i="3"/>
  <c r="I57" i="3"/>
  <c r="G57" i="3"/>
  <c r="C57" i="3"/>
  <c r="I56" i="3"/>
  <c r="G56" i="3"/>
  <c r="C56" i="3"/>
  <c r="I55" i="3"/>
  <c r="G55" i="3"/>
  <c r="C55" i="3"/>
  <c r="I54" i="3"/>
  <c r="G54" i="3"/>
  <c r="C54" i="3"/>
  <c r="I53" i="3"/>
  <c r="G53" i="3"/>
  <c r="C53" i="3"/>
  <c r="I52" i="3"/>
  <c r="G52" i="3"/>
  <c r="C52" i="3"/>
  <c r="I51" i="3"/>
  <c r="G51" i="3"/>
  <c r="C51" i="3"/>
  <c r="I50" i="3"/>
  <c r="G50" i="3"/>
  <c r="C50" i="3"/>
  <c r="I49" i="3"/>
  <c r="G49" i="3"/>
  <c r="C49" i="3"/>
  <c r="I48" i="3"/>
  <c r="G48" i="3"/>
  <c r="C48" i="3"/>
  <c r="I47" i="3"/>
  <c r="G46" i="3"/>
  <c r="C46" i="3"/>
  <c r="I45" i="3"/>
  <c r="G45" i="3"/>
  <c r="C45" i="3"/>
  <c r="G44" i="3"/>
  <c r="C44" i="3"/>
  <c r="G43" i="3"/>
  <c r="C43" i="3"/>
  <c r="I42" i="3"/>
  <c r="G42" i="3"/>
  <c r="C42" i="3"/>
  <c r="I41" i="3"/>
  <c r="G41" i="3"/>
  <c r="C41" i="3"/>
  <c r="G40" i="3"/>
  <c r="C40" i="3"/>
  <c r="I39" i="3"/>
  <c r="G39" i="3"/>
  <c r="C39" i="3"/>
  <c r="C68" i="3" s="1"/>
  <c r="H35" i="3"/>
  <c r="F35" i="3"/>
  <c r="G31" i="3" s="1"/>
  <c r="D35" i="3"/>
  <c r="E30" i="3" s="1"/>
  <c r="B35" i="3"/>
  <c r="C33" i="3" s="1"/>
  <c r="E33" i="3"/>
  <c r="E32" i="3"/>
  <c r="E31" i="3"/>
  <c r="C31" i="3"/>
  <c r="C30" i="3"/>
  <c r="G29" i="3"/>
  <c r="E29" i="3"/>
  <c r="E28" i="3"/>
  <c r="E27" i="3"/>
  <c r="C27" i="3"/>
  <c r="E25" i="3"/>
  <c r="I23" i="3"/>
  <c r="I22" i="3"/>
  <c r="G22" i="3"/>
  <c r="E22" i="3"/>
  <c r="E21" i="3"/>
  <c r="E20" i="3"/>
  <c r="I19" i="3"/>
  <c r="I18" i="3"/>
  <c r="G18" i="3"/>
  <c r="E18" i="3"/>
  <c r="I16" i="3"/>
  <c r="E16" i="3"/>
  <c r="I15" i="3"/>
  <c r="E15" i="3"/>
  <c r="E14" i="3"/>
  <c r="C14" i="3"/>
  <c r="C13" i="3"/>
  <c r="I12" i="3"/>
  <c r="E12" i="3"/>
  <c r="I11" i="3"/>
  <c r="E11" i="3"/>
  <c r="E10" i="3"/>
  <c r="C10" i="3"/>
  <c r="C9" i="3"/>
  <c r="I8" i="3"/>
  <c r="E8" i="3"/>
  <c r="I7" i="3"/>
  <c r="E7" i="3"/>
  <c r="I191" i="2"/>
  <c r="B191" i="2"/>
  <c r="C182" i="2" s="1"/>
  <c r="J188" i="2"/>
  <c r="J187" i="2"/>
  <c r="C187" i="2"/>
  <c r="J186" i="2"/>
  <c r="J185" i="2"/>
  <c r="C185" i="2"/>
  <c r="J184" i="2"/>
  <c r="K183" i="2" s="1"/>
  <c r="J183" i="2"/>
  <c r="C183" i="2"/>
  <c r="J182" i="2"/>
  <c r="J181" i="2"/>
  <c r="C181" i="2"/>
  <c r="J180" i="2"/>
  <c r="J179" i="2"/>
  <c r="K178" i="2" s="1"/>
  <c r="C179" i="2"/>
  <c r="J178" i="2"/>
  <c r="C178" i="2"/>
  <c r="J177" i="2"/>
  <c r="J176" i="2"/>
  <c r="C176" i="2"/>
  <c r="J175" i="2"/>
  <c r="J174" i="2"/>
  <c r="K173" i="2" s="1"/>
  <c r="C174" i="2"/>
  <c r="J173" i="2"/>
  <c r="C173" i="2"/>
  <c r="J172" i="2"/>
  <c r="C172" i="2"/>
  <c r="J171" i="2"/>
  <c r="J170" i="2"/>
  <c r="C170" i="2"/>
  <c r="J169" i="2"/>
  <c r="J168" i="2"/>
  <c r="C168" i="2"/>
  <c r="J167" i="2"/>
  <c r="J166" i="2"/>
  <c r="C166" i="2"/>
  <c r="J165" i="2"/>
  <c r="K191" i="2" s="1"/>
  <c r="I161" i="2"/>
  <c r="J157" i="2" s="1"/>
  <c r="B161" i="2"/>
  <c r="C158" i="2"/>
  <c r="C157" i="2"/>
  <c r="C156" i="2"/>
  <c r="C155" i="2"/>
  <c r="C154" i="2"/>
  <c r="C153" i="2"/>
  <c r="D153" i="2" s="1"/>
  <c r="C152" i="2"/>
  <c r="C151" i="2"/>
  <c r="C150" i="2"/>
  <c r="C149" i="2"/>
  <c r="C148" i="2"/>
  <c r="D148" i="2" s="1"/>
  <c r="C147" i="2"/>
  <c r="C146" i="2"/>
  <c r="C145" i="2"/>
  <c r="C144" i="2"/>
  <c r="C143" i="2"/>
  <c r="D143" i="2" s="1"/>
  <c r="C142" i="2"/>
  <c r="D142" i="2" s="1"/>
  <c r="C141" i="2"/>
  <c r="C140" i="2"/>
  <c r="C139" i="2"/>
  <c r="C138" i="2"/>
  <c r="C137" i="2"/>
  <c r="C136" i="2"/>
  <c r="D161" i="2" s="1"/>
  <c r="E135" i="2"/>
  <c r="C135" i="2"/>
  <c r="I131" i="2"/>
  <c r="J126" i="2" s="1"/>
  <c r="B130" i="2"/>
  <c r="C128" i="2"/>
  <c r="C127" i="2"/>
  <c r="C126" i="2"/>
  <c r="C125" i="2"/>
  <c r="C124" i="2"/>
  <c r="C123" i="2"/>
  <c r="C122" i="2"/>
  <c r="J121" i="2"/>
  <c r="C121" i="2"/>
  <c r="C120" i="2"/>
  <c r="D120" i="2" s="1"/>
  <c r="C119" i="2"/>
  <c r="C118" i="2"/>
  <c r="C117" i="2"/>
  <c r="J116" i="2"/>
  <c r="C116" i="2"/>
  <c r="C115" i="2"/>
  <c r="E102" i="2" s="1"/>
  <c r="C114" i="2"/>
  <c r="C113" i="2"/>
  <c r="C112" i="2"/>
  <c r="J111" i="2"/>
  <c r="C111" i="2"/>
  <c r="D110" i="2"/>
  <c r="C110" i="2"/>
  <c r="C109" i="2"/>
  <c r="J108" i="2"/>
  <c r="C108" i="2"/>
  <c r="C107" i="2"/>
  <c r="J106" i="2"/>
  <c r="C106" i="2"/>
  <c r="C105" i="2"/>
  <c r="J104" i="2"/>
  <c r="C104" i="2"/>
  <c r="C103" i="2"/>
  <c r="D102" i="2"/>
  <c r="C102" i="2"/>
  <c r="D130" i="2" s="1"/>
  <c r="I98" i="2"/>
  <c r="J96" i="2" s="1"/>
  <c r="D98" i="2"/>
  <c r="B98" i="2"/>
  <c r="C96" i="2"/>
  <c r="J95" i="2"/>
  <c r="C95" i="2"/>
  <c r="C94" i="2"/>
  <c r="J93" i="2"/>
  <c r="C93" i="2"/>
  <c r="C92" i="2"/>
  <c r="J91" i="2"/>
  <c r="C91" i="2"/>
  <c r="C90" i="2"/>
  <c r="J89" i="2"/>
  <c r="C89" i="2"/>
  <c r="J88" i="2"/>
  <c r="D88" i="2"/>
  <c r="C88" i="2"/>
  <c r="C87" i="2"/>
  <c r="J86" i="2"/>
  <c r="C86" i="2"/>
  <c r="C85" i="2"/>
  <c r="J84" i="2"/>
  <c r="C84" i="2"/>
  <c r="J83" i="2"/>
  <c r="D83" i="2"/>
  <c r="C83" i="2"/>
  <c r="C82" i="2"/>
  <c r="J81" i="2"/>
  <c r="C81" i="2"/>
  <c r="C80" i="2"/>
  <c r="J79" i="2"/>
  <c r="C79" i="2"/>
  <c r="J78" i="2"/>
  <c r="D78" i="2"/>
  <c r="C78" i="2"/>
  <c r="C77" i="2"/>
  <c r="J76" i="2"/>
  <c r="C76" i="2"/>
  <c r="C75" i="2"/>
  <c r="J74" i="2"/>
  <c r="C74" i="2"/>
  <c r="C73" i="2"/>
  <c r="J72" i="2"/>
  <c r="C72" i="2"/>
  <c r="C71" i="2"/>
  <c r="E70" i="2"/>
  <c r="D70" i="2"/>
  <c r="C70" i="2"/>
  <c r="I66" i="2"/>
  <c r="B66" i="2"/>
  <c r="C64" i="2"/>
  <c r="D66" i="2" s="1"/>
  <c r="C63" i="2"/>
  <c r="J62" i="2"/>
  <c r="C62" i="2"/>
  <c r="J61" i="2"/>
  <c r="C61" i="2"/>
  <c r="J60" i="2"/>
  <c r="C60" i="2"/>
  <c r="J59" i="2"/>
  <c r="C59" i="2"/>
  <c r="J58" i="2"/>
  <c r="C58" i="2"/>
  <c r="J57" i="2"/>
  <c r="K55" i="2" s="1"/>
  <c r="C57" i="2"/>
  <c r="J56" i="2"/>
  <c r="C56" i="2"/>
  <c r="J55" i="2"/>
  <c r="C55" i="2"/>
  <c r="D55" i="2" s="1"/>
  <c r="J54" i="2"/>
  <c r="C54" i="2"/>
  <c r="J53" i="2"/>
  <c r="C53" i="2"/>
  <c r="J52" i="2"/>
  <c r="C52" i="2"/>
  <c r="J51" i="2"/>
  <c r="K51" i="2" s="1"/>
  <c r="D51" i="2"/>
  <c r="C51" i="2"/>
  <c r="J50" i="2"/>
  <c r="C50" i="2"/>
  <c r="J49" i="2"/>
  <c r="C49" i="2"/>
  <c r="J48" i="2"/>
  <c r="C48" i="2"/>
  <c r="J47" i="2"/>
  <c r="C47" i="2"/>
  <c r="J46" i="2"/>
  <c r="K46" i="2" s="1"/>
  <c r="D46" i="2"/>
  <c r="C46" i="2"/>
  <c r="J45" i="2"/>
  <c r="C45" i="2"/>
  <c r="J44" i="2"/>
  <c r="C44" i="2"/>
  <c r="J43" i="2"/>
  <c r="C43" i="2"/>
  <c r="J42" i="2"/>
  <c r="C42" i="2"/>
  <c r="J41" i="2"/>
  <c r="C41" i="2"/>
  <c r="J40" i="2"/>
  <c r="K38" i="2" s="1"/>
  <c r="C40" i="2"/>
  <c r="J39" i="2"/>
  <c r="C39" i="2"/>
  <c r="L38" i="2"/>
  <c r="J38" i="2"/>
  <c r="K66" i="2" s="1"/>
  <c r="E38" i="2"/>
  <c r="D38" i="2"/>
  <c r="C38" i="2"/>
  <c r="I32" i="2"/>
  <c r="J17" i="2" s="1"/>
  <c r="B32" i="2"/>
  <c r="C30" i="2"/>
  <c r="J29" i="2"/>
  <c r="C29" i="2"/>
  <c r="C28" i="2"/>
  <c r="J27" i="2"/>
  <c r="C27" i="2"/>
  <c r="C26" i="2"/>
  <c r="J25" i="2"/>
  <c r="C25" i="2"/>
  <c r="C24" i="2"/>
  <c r="C23" i="2"/>
  <c r="C22" i="2"/>
  <c r="D22" i="2" s="1"/>
  <c r="C21" i="2"/>
  <c r="C20" i="2"/>
  <c r="J19" i="2"/>
  <c r="C19" i="2"/>
  <c r="C18" i="2"/>
  <c r="C17" i="2"/>
  <c r="E4" i="2" s="1"/>
  <c r="J16" i="2"/>
  <c r="C16" i="2"/>
  <c r="C15" i="2"/>
  <c r="J14" i="2"/>
  <c r="C14" i="2"/>
  <c r="C13" i="2"/>
  <c r="C12" i="2"/>
  <c r="D12" i="2" s="1"/>
  <c r="J11" i="2"/>
  <c r="C11" i="2"/>
  <c r="C10" i="2"/>
  <c r="J9" i="2"/>
  <c r="C9" i="2"/>
  <c r="C8" i="2"/>
  <c r="J7" i="2"/>
  <c r="C7" i="2"/>
  <c r="C6" i="2"/>
  <c r="J5" i="2"/>
  <c r="C5" i="2"/>
  <c r="J4" i="2"/>
  <c r="C4" i="2"/>
  <c r="D4" i="2" s="1"/>
  <c r="L228" i="1"/>
  <c r="K228" i="1"/>
  <c r="J228" i="1"/>
  <c r="I228" i="1"/>
  <c r="I230" i="1" s="1"/>
  <c r="E228" i="1"/>
  <c r="D228" i="1"/>
  <c r="B230" i="1" s="1"/>
  <c r="C228" i="1"/>
  <c r="B228" i="1"/>
  <c r="M224" i="1"/>
  <c r="F224" i="1"/>
  <c r="M223" i="1"/>
  <c r="F223" i="1"/>
  <c r="M222" i="1"/>
  <c r="F222" i="1"/>
  <c r="M221" i="1"/>
  <c r="F221" i="1"/>
  <c r="M220" i="1"/>
  <c r="F220" i="1"/>
  <c r="M219" i="1"/>
  <c r="F219" i="1"/>
  <c r="M218" i="1"/>
  <c r="F218" i="1"/>
  <c r="M217" i="1"/>
  <c r="F217" i="1"/>
  <c r="M216" i="1"/>
  <c r="F216" i="1"/>
  <c r="M215" i="1"/>
  <c r="F215" i="1"/>
  <c r="M214" i="1"/>
  <c r="F214" i="1"/>
  <c r="M213" i="1"/>
  <c r="F213" i="1"/>
  <c r="M212" i="1"/>
  <c r="F212" i="1"/>
  <c r="M211" i="1"/>
  <c r="F211" i="1"/>
  <c r="M210" i="1"/>
  <c r="F210" i="1"/>
  <c r="M209" i="1"/>
  <c r="F209" i="1"/>
  <c r="M208" i="1"/>
  <c r="F208" i="1"/>
  <c r="M207" i="1"/>
  <c r="F207" i="1"/>
  <c r="M206" i="1"/>
  <c r="F206" i="1"/>
  <c r="M205" i="1"/>
  <c r="F205" i="1"/>
  <c r="M204" i="1"/>
  <c r="F204" i="1"/>
  <c r="M203" i="1"/>
  <c r="F203" i="1"/>
  <c r="M202" i="1"/>
  <c r="F202" i="1"/>
  <c r="M201" i="1"/>
  <c r="F201" i="1"/>
  <c r="M200" i="1"/>
  <c r="F200" i="1"/>
  <c r="M199" i="1"/>
  <c r="M228" i="1" s="1"/>
  <c r="I231" i="1" s="1"/>
  <c r="F199" i="1"/>
  <c r="M198" i="1"/>
  <c r="F198" i="1"/>
  <c r="F228" i="1" s="1"/>
  <c r="B231" i="1" s="1"/>
  <c r="L188" i="1"/>
  <c r="K188" i="1"/>
  <c r="J188" i="1"/>
  <c r="I188" i="1"/>
  <c r="I190" i="1" s="1"/>
  <c r="E188" i="1"/>
  <c r="D188" i="1"/>
  <c r="B190" i="1" s="1"/>
  <c r="C188" i="1"/>
  <c r="B188" i="1"/>
  <c r="M185" i="1"/>
  <c r="F185" i="1"/>
  <c r="M184" i="1"/>
  <c r="F184" i="1"/>
  <c r="M183" i="1"/>
  <c r="F183" i="1"/>
  <c r="M182" i="1"/>
  <c r="F182" i="1"/>
  <c r="M181" i="1"/>
  <c r="F181" i="1"/>
  <c r="M180" i="1"/>
  <c r="F180" i="1"/>
  <c r="M179" i="1"/>
  <c r="F179" i="1"/>
  <c r="M178" i="1"/>
  <c r="F178" i="1"/>
  <c r="M177" i="1"/>
  <c r="F177" i="1"/>
  <c r="M176" i="1"/>
  <c r="F176" i="1"/>
  <c r="M175" i="1"/>
  <c r="F175" i="1"/>
  <c r="M174" i="1"/>
  <c r="F174" i="1"/>
  <c r="M173" i="1"/>
  <c r="F173" i="1"/>
  <c r="M172" i="1"/>
  <c r="F172" i="1"/>
  <c r="M171" i="1"/>
  <c r="F171" i="1"/>
  <c r="M170" i="1"/>
  <c r="F170" i="1"/>
  <c r="M169" i="1"/>
  <c r="F169" i="1"/>
  <c r="M168" i="1"/>
  <c r="F168" i="1"/>
  <c r="M167" i="1"/>
  <c r="F167" i="1"/>
  <c r="M166" i="1"/>
  <c r="F166" i="1"/>
  <c r="M165" i="1"/>
  <c r="F165" i="1"/>
  <c r="M164" i="1"/>
  <c r="F164" i="1"/>
  <c r="M163" i="1"/>
  <c r="F163" i="1"/>
  <c r="M162" i="1"/>
  <c r="M188" i="1" s="1"/>
  <c r="I191" i="1" s="1"/>
  <c r="F162" i="1"/>
  <c r="F188" i="1" s="1"/>
  <c r="B191" i="1" s="1"/>
  <c r="L153" i="1"/>
  <c r="K153" i="1"/>
  <c r="I155" i="1" s="1"/>
  <c r="J153" i="1"/>
  <c r="I153" i="1"/>
  <c r="E153" i="1"/>
  <c r="D153" i="1"/>
  <c r="C153" i="1"/>
  <c r="B153" i="1"/>
  <c r="B155" i="1" s="1"/>
  <c r="M149" i="1"/>
  <c r="F149" i="1"/>
  <c r="M148" i="1"/>
  <c r="F148" i="1"/>
  <c r="M147" i="1"/>
  <c r="F147" i="1"/>
  <c r="M146" i="1"/>
  <c r="F146" i="1"/>
  <c r="M145" i="1"/>
  <c r="F145" i="1"/>
  <c r="M144" i="1"/>
  <c r="F144" i="1"/>
  <c r="M143" i="1"/>
  <c r="F143" i="1"/>
  <c r="M142" i="1"/>
  <c r="F142" i="1"/>
  <c r="M141" i="1"/>
  <c r="F141" i="1"/>
  <c r="M140" i="1"/>
  <c r="F140" i="1"/>
  <c r="M139" i="1"/>
  <c r="F139" i="1"/>
  <c r="M138" i="1"/>
  <c r="F138" i="1"/>
  <c r="M137" i="1"/>
  <c r="F137" i="1"/>
  <c r="M136" i="1"/>
  <c r="F136" i="1"/>
  <c r="M135" i="1"/>
  <c r="F135" i="1"/>
  <c r="M134" i="1"/>
  <c r="F134" i="1"/>
  <c r="M133" i="1"/>
  <c r="F133" i="1"/>
  <c r="M132" i="1"/>
  <c r="F132" i="1"/>
  <c r="M131" i="1"/>
  <c r="F131" i="1"/>
  <c r="M130" i="1"/>
  <c r="F130" i="1"/>
  <c r="M129" i="1"/>
  <c r="F129" i="1"/>
  <c r="M128" i="1"/>
  <c r="F128" i="1"/>
  <c r="M127" i="1"/>
  <c r="F127" i="1"/>
  <c r="M126" i="1"/>
  <c r="F126" i="1"/>
  <c r="M125" i="1"/>
  <c r="F125" i="1"/>
  <c r="M124" i="1"/>
  <c r="F124" i="1"/>
  <c r="F153" i="1" s="1"/>
  <c r="B156" i="1" s="1"/>
  <c r="M115" i="1"/>
  <c r="I118" i="1" s="1"/>
  <c r="L115" i="1"/>
  <c r="K115" i="1"/>
  <c r="J115" i="1"/>
  <c r="I115" i="1"/>
  <c r="I117" i="1" s="1"/>
  <c r="E115" i="1"/>
  <c r="D115" i="1"/>
  <c r="B117" i="1" s="1"/>
  <c r="C115" i="1"/>
  <c r="B115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F115" i="1" s="1"/>
  <c r="B118" i="1" s="1"/>
  <c r="I80" i="1"/>
  <c r="I78" i="1"/>
  <c r="L76" i="1"/>
  <c r="K76" i="1"/>
  <c r="J76" i="1"/>
  <c r="I76" i="1"/>
  <c r="E76" i="1"/>
  <c r="D76" i="1"/>
  <c r="C76" i="1"/>
  <c r="B76" i="1"/>
  <c r="B80" i="1" s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4" i="1"/>
  <c r="F64" i="1"/>
  <c r="M63" i="1"/>
  <c r="F63" i="1"/>
  <c r="M62" i="1"/>
  <c r="F62" i="1"/>
  <c r="M61" i="1"/>
  <c r="F61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M76" i="1" s="1"/>
  <c r="I79" i="1" s="1"/>
  <c r="F46" i="1"/>
  <c r="F76" i="1" s="1"/>
  <c r="B79" i="1" s="1"/>
  <c r="I40" i="1"/>
  <c r="L36" i="1"/>
  <c r="K36" i="1"/>
  <c r="I38" i="1" s="1"/>
  <c r="J36" i="1"/>
  <c r="I36" i="1"/>
  <c r="E36" i="1"/>
  <c r="D36" i="1"/>
  <c r="C36" i="1"/>
  <c r="B36" i="1"/>
  <c r="B40" i="1" s="1"/>
  <c r="M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M36" i="1" s="1"/>
  <c r="I39" i="1" s="1"/>
  <c r="F6" i="1"/>
  <c r="F36" i="1" s="1"/>
  <c r="B39" i="1" s="1"/>
  <c r="K64" i="2" l="1"/>
  <c r="K88" i="2"/>
  <c r="D64" i="2"/>
  <c r="H5" i="17"/>
  <c r="G17" i="17" s="1"/>
  <c r="M153" i="1"/>
  <c r="I156" i="1" s="1"/>
  <c r="G33" i="3"/>
  <c r="I33" i="16"/>
  <c r="I29" i="16"/>
  <c r="I27" i="16"/>
  <c r="J27" i="16" s="1"/>
  <c r="I22" i="16"/>
  <c r="I18" i="16"/>
  <c r="I14" i="16"/>
  <c r="I10" i="16"/>
  <c r="I32" i="16"/>
  <c r="I28" i="16"/>
  <c r="I23" i="16"/>
  <c r="I17" i="16"/>
  <c r="I12" i="16"/>
  <c r="I8" i="16"/>
  <c r="I37" i="16"/>
  <c r="I31" i="16"/>
  <c r="I21" i="16"/>
  <c r="I16" i="16"/>
  <c r="I11" i="16"/>
  <c r="G11" i="17"/>
  <c r="H8" i="17" s="1"/>
  <c r="G20" i="17" s="1"/>
  <c r="H4" i="17"/>
  <c r="J110" i="2"/>
  <c r="J113" i="2"/>
  <c r="D115" i="2"/>
  <c r="J118" i="2"/>
  <c r="J135" i="2"/>
  <c r="J138" i="2"/>
  <c r="J144" i="2"/>
  <c r="J151" i="2"/>
  <c r="J154" i="2"/>
  <c r="J158" i="2"/>
  <c r="G17" i="3"/>
  <c r="G32" i="3"/>
  <c r="I33" i="3"/>
  <c r="I32" i="3"/>
  <c r="I31" i="3"/>
  <c r="I30" i="3"/>
  <c r="I29" i="3"/>
  <c r="I28" i="3"/>
  <c r="I27" i="3"/>
  <c r="I44" i="3"/>
  <c r="I40" i="3"/>
  <c r="I66" i="3"/>
  <c r="I65" i="3"/>
  <c r="I64" i="3"/>
  <c r="I63" i="3"/>
  <c r="C77" i="3"/>
  <c r="C84" i="3"/>
  <c r="C93" i="3"/>
  <c r="I43" i="5"/>
  <c r="I44" i="7"/>
  <c r="I13" i="16"/>
  <c r="I24" i="16"/>
  <c r="I35" i="16"/>
  <c r="J6" i="2"/>
  <c r="K4" i="2" s="1"/>
  <c r="J8" i="2"/>
  <c r="K32" i="2" s="1"/>
  <c r="J10" i="2"/>
  <c r="J13" i="2"/>
  <c r="J15" i="2"/>
  <c r="D17" i="2"/>
  <c r="D32" i="2" s="1"/>
  <c r="J18" i="2"/>
  <c r="K17" i="2" s="1"/>
  <c r="J20" i="2"/>
  <c r="J22" i="2"/>
  <c r="J24" i="2"/>
  <c r="J26" i="2"/>
  <c r="J28" i="2"/>
  <c r="J30" i="2"/>
  <c r="J70" i="2"/>
  <c r="J71" i="2"/>
  <c r="J73" i="2"/>
  <c r="J75" i="2"/>
  <c r="J77" i="2"/>
  <c r="J80" i="2"/>
  <c r="K78" i="2" s="1"/>
  <c r="J82" i="2"/>
  <c r="J85" i="2"/>
  <c r="J87" i="2"/>
  <c r="J90" i="2"/>
  <c r="J92" i="2"/>
  <c r="J94" i="2"/>
  <c r="J102" i="2"/>
  <c r="J103" i="2"/>
  <c r="J105" i="2"/>
  <c r="J107" i="2"/>
  <c r="J109" i="2"/>
  <c r="J115" i="2"/>
  <c r="J120" i="2"/>
  <c r="J142" i="2"/>
  <c r="J143" i="2"/>
  <c r="J148" i="2"/>
  <c r="J153" i="2"/>
  <c r="C165" i="2"/>
  <c r="K165" i="2"/>
  <c r="C167" i="2"/>
  <c r="C169" i="2"/>
  <c r="C171" i="2"/>
  <c r="C175" i="2"/>
  <c r="D173" i="2" s="1"/>
  <c r="C177" i="2"/>
  <c r="C180" i="2"/>
  <c r="D178" i="2" s="1"/>
  <c r="C8" i="3"/>
  <c r="E9" i="3"/>
  <c r="I10" i="3"/>
  <c r="C12" i="3"/>
  <c r="E13" i="3"/>
  <c r="I14" i="3"/>
  <c r="C16" i="3"/>
  <c r="I17" i="3"/>
  <c r="E19" i="3"/>
  <c r="G20" i="3"/>
  <c r="I21" i="3"/>
  <c r="E23" i="3"/>
  <c r="G25" i="3"/>
  <c r="G27" i="3"/>
  <c r="C29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C72" i="3"/>
  <c r="C81" i="3"/>
  <c r="O34" i="4"/>
  <c r="J8" i="5"/>
  <c r="I44" i="8"/>
  <c r="J8" i="8"/>
  <c r="J30" i="10"/>
  <c r="J8" i="11"/>
  <c r="I36" i="12"/>
  <c r="I32" i="12"/>
  <c r="I30" i="12"/>
  <c r="J30" i="12" s="1"/>
  <c r="I25" i="12"/>
  <c r="I21" i="12"/>
  <c r="I17" i="12"/>
  <c r="I13" i="12"/>
  <c r="I9" i="12"/>
  <c r="J8" i="12" s="1"/>
  <c r="I35" i="12"/>
  <c r="I31" i="12"/>
  <c r="I26" i="12"/>
  <c r="I20" i="12"/>
  <c r="I15" i="12"/>
  <c r="I10" i="12"/>
  <c r="I40" i="12"/>
  <c r="I34" i="12"/>
  <c r="I24" i="12"/>
  <c r="I19" i="12"/>
  <c r="I14" i="12"/>
  <c r="I15" i="16"/>
  <c r="I25" i="16"/>
  <c r="I36" i="16"/>
  <c r="H9" i="17"/>
  <c r="G21" i="17" s="1"/>
  <c r="E35" i="3"/>
  <c r="G16" i="3"/>
  <c r="G15" i="3"/>
  <c r="G14" i="3"/>
  <c r="G13" i="3"/>
  <c r="G12" i="3"/>
  <c r="G11" i="3"/>
  <c r="G10" i="3"/>
  <c r="G9" i="3"/>
  <c r="G8" i="3"/>
  <c r="G7" i="3"/>
  <c r="C94" i="3"/>
  <c r="C90" i="3"/>
  <c r="C86" i="3"/>
  <c r="C82" i="3"/>
  <c r="C78" i="3"/>
  <c r="C74" i="3"/>
  <c r="C95" i="3"/>
  <c r="C91" i="3"/>
  <c r="C87" i="3"/>
  <c r="C83" i="3"/>
  <c r="C79" i="3"/>
  <c r="C75" i="3"/>
  <c r="J123" i="2"/>
  <c r="J125" i="2"/>
  <c r="J136" i="2"/>
  <c r="J140" i="2"/>
  <c r="J146" i="2"/>
  <c r="J149" i="2"/>
  <c r="J156" i="2"/>
  <c r="G21" i="3"/>
  <c r="G28" i="3"/>
  <c r="C26" i="3"/>
  <c r="C25" i="3"/>
  <c r="C23" i="3"/>
  <c r="C22" i="3"/>
  <c r="C21" i="3"/>
  <c r="C20" i="3"/>
  <c r="C19" i="3"/>
  <c r="C18" i="3"/>
  <c r="B38" i="1"/>
  <c r="B78" i="1"/>
  <c r="J12" i="2"/>
  <c r="K12" i="2" s="1"/>
  <c r="J112" i="2"/>
  <c r="K111" i="2" s="1"/>
  <c r="J114" i="2"/>
  <c r="J117" i="2"/>
  <c r="J119" i="2"/>
  <c r="K116" i="2" s="1"/>
  <c r="J122" i="2"/>
  <c r="K121" i="2" s="1"/>
  <c r="J124" i="2"/>
  <c r="D135" i="2"/>
  <c r="J137" i="2"/>
  <c r="J139" i="2"/>
  <c r="J141" i="2"/>
  <c r="J145" i="2"/>
  <c r="J147" i="2"/>
  <c r="J150" i="2"/>
  <c r="J152" i="2"/>
  <c r="J155" i="2"/>
  <c r="L165" i="2"/>
  <c r="K172" i="2"/>
  <c r="C188" i="2"/>
  <c r="C186" i="2"/>
  <c r="C184" i="2"/>
  <c r="D183" i="2" s="1"/>
  <c r="C7" i="3"/>
  <c r="C35" i="3" s="1"/>
  <c r="I9" i="3"/>
  <c r="C11" i="3"/>
  <c r="I13" i="3"/>
  <c r="C15" i="3"/>
  <c r="G19" i="3"/>
  <c r="I20" i="3"/>
  <c r="G23" i="3"/>
  <c r="I25" i="3"/>
  <c r="C28" i="3"/>
  <c r="G30" i="3"/>
  <c r="C32" i="3"/>
  <c r="I43" i="3"/>
  <c r="I46" i="3"/>
  <c r="E46" i="3"/>
  <c r="E45" i="3"/>
  <c r="E44" i="3"/>
  <c r="E43" i="3"/>
  <c r="E42" i="3"/>
  <c r="E41" i="3"/>
  <c r="E40" i="3"/>
  <c r="E39" i="3"/>
  <c r="C76" i="3"/>
  <c r="C85" i="3"/>
  <c r="C92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J30" i="5"/>
  <c r="I44" i="9"/>
  <c r="I33" i="14"/>
  <c r="I29" i="14"/>
  <c r="I27" i="14"/>
  <c r="J27" i="14" s="1"/>
  <c r="I22" i="14"/>
  <c r="I18" i="14"/>
  <c r="I14" i="14"/>
  <c r="I10" i="14"/>
  <c r="I32" i="14"/>
  <c r="I28" i="14"/>
  <c r="J28" i="14" s="1"/>
  <c r="I23" i="14"/>
  <c r="I17" i="14"/>
  <c r="I12" i="14"/>
  <c r="I8" i="14"/>
  <c r="I37" i="14"/>
  <c r="I31" i="14"/>
  <c r="I21" i="14"/>
  <c r="I16" i="14"/>
  <c r="I11" i="14"/>
  <c r="I19" i="16"/>
  <c r="H6" i="17"/>
  <c r="G18" i="17" s="1"/>
  <c r="I36" i="13"/>
  <c r="I31" i="13"/>
  <c r="I28" i="13"/>
  <c r="I24" i="13"/>
  <c r="I20" i="13"/>
  <c r="I16" i="13"/>
  <c r="I12" i="13"/>
  <c r="I36" i="15"/>
  <c r="I31" i="15"/>
  <c r="I28" i="15"/>
  <c r="I24" i="15"/>
  <c r="I20" i="15"/>
  <c r="I16" i="15"/>
  <c r="I12" i="15"/>
  <c r="I72" i="3"/>
  <c r="I76" i="3"/>
  <c r="I80" i="3"/>
  <c r="I84" i="3"/>
  <c r="I88" i="3"/>
  <c r="N34" i="4"/>
  <c r="I9" i="13"/>
  <c r="J8" i="13" s="1"/>
  <c r="I14" i="13"/>
  <c r="I19" i="13"/>
  <c r="I25" i="13"/>
  <c r="I29" i="13"/>
  <c r="I35" i="13"/>
  <c r="I9" i="15"/>
  <c r="I42" i="15" s="1"/>
  <c r="I14" i="15"/>
  <c r="I19" i="15"/>
  <c r="I25" i="15"/>
  <c r="I29" i="15"/>
  <c r="I35" i="15"/>
  <c r="I42" i="13" l="1"/>
  <c r="I45" i="12"/>
  <c r="L135" i="2"/>
  <c r="D165" i="2"/>
  <c r="D191" i="2"/>
  <c r="L70" i="2"/>
  <c r="K22" i="2"/>
  <c r="D172" i="2"/>
  <c r="J8" i="15"/>
  <c r="J31" i="12"/>
  <c r="K153" i="2"/>
  <c r="K161" i="2"/>
  <c r="K135" i="2"/>
  <c r="K110" i="2"/>
  <c r="L4" i="2"/>
  <c r="J28" i="13"/>
  <c r="J8" i="14"/>
  <c r="I42" i="14"/>
  <c r="K143" i="2"/>
  <c r="K102" i="2"/>
  <c r="K131" i="2"/>
  <c r="K70" i="2"/>
  <c r="K98" i="2"/>
  <c r="G16" i="17"/>
  <c r="K142" i="2"/>
  <c r="K83" i="2"/>
  <c r="J28" i="15"/>
  <c r="E68" i="3"/>
  <c r="C96" i="3"/>
  <c r="E165" i="2"/>
  <c r="K148" i="2"/>
  <c r="L102" i="2"/>
  <c r="H7" i="17"/>
  <c r="G19" i="17" s="1"/>
  <c r="J8" i="16"/>
  <c r="I42" i="16"/>
  <c r="J28" i="16"/>
  <c r="H11" i="17" l="1"/>
</calcChain>
</file>

<file path=xl/sharedStrings.xml><?xml version="1.0" encoding="utf-8"?>
<sst xmlns="http://schemas.openxmlformats.org/spreadsheetml/2006/main" count="1949" uniqueCount="167">
  <si>
    <t>JANEIRO</t>
  </si>
  <si>
    <t>FEVEREIRO</t>
  </si>
  <si>
    <t>rendimento</t>
  </si>
  <si>
    <t>aplicações</t>
  </si>
  <si>
    <t>resgates</t>
  </si>
  <si>
    <t>BB PREVD RF IRF -M</t>
  </si>
  <si>
    <t>BB IMA B</t>
  </si>
  <si>
    <t>BB PREVD IPCA II</t>
  </si>
  <si>
    <t>RESGATE 15/02  S/ APR</t>
  </si>
  <si>
    <t>BB PREVID RF IRF - M1</t>
  </si>
  <si>
    <t>BB IDKA 2 A</t>
  </si>
  <si>
    <t>BB RF PERFIL</t>
  </si>
  <si>
    <t>BB PREV IPCA TP VII</t>
  </si>
  <si>
    <t xml:space="preserve"> RESGATE 15/02 S/ APR</t>
  </si>
  <si>
    <t>BB PREV TP IX</t>
  </si>
  <si>
    <t>BANRISUL ABSOLUTO</t>
  </si>
  <si>
    <t>BANRISUL PREV IPCA 24</t>
  </si>
  <si>
    <t>Resg. Ref. pagto de juros 15/02</t>
  </si>
  <si>
    <t>BANRISUL FOCO IRF-M 1</t>
  </si>
  <si>
    <t>BANRISUL PREV MUN. II</t>
  </si>
  <si>
    <t>BANRISUL IDKA 2A</t>
  </si>
  <si>
    <t>CAIXA FI IRF - M 1 (22-1)</t>
  </si>
  <si>
    <t xml:space="preserve">CAIXA FI IRF - M </t>
  </si>
  <si>
    <t>CAIXA FI RS TP RF LP</t>
  </si>
  <si>
    <t>CAIXA IMA -B</t>
  </si>
  <si>
    <t>CAIXA IMA-B5</t>
  </si>
  <si>
    <t>COMPREV IMA B</t>
  </si>
  <si>
    <t>COMPREV IMA B5</t>
  </si>
  <si>
    <t>COMPREV FI RS TP RF LP</t>
  </si>
  <si>
    <t>COMPREV IRF - M 1</t>
  </si>
  <si>
    <t xml:space="preserve">COMPREV IRF - M </t>
  </si>
  <si>
    <t>CAIXA FI BRASIL 2018 I</t>
  </si>
  <si>
    <t>Evento Amort. 16/02</t>
  </si>
  <si>
    <t>CAIXA FI BRASIL 2018 IV</t>
  </si>
  <si>
    <t>CAIXA FI BRASIL 2018 II</t>
  </si>
  <si>
    <t>CAIXA FI BRASIL 2024 IV</t>
  </si>
  <si>
    <t>Total</t>
  </si>
  <si>
    <t>Valor PL sem rend</t>
  </si>
  <si>
    <t>valor com rend</t>
  </si>
  <si>
    <t>% rend</t>
  </si>
  <si>
    <t>MARÇO</t>
  </si>
  <si>
    <t>ABRIL</t>
  </si>
  <si>
    <t>valor inicial</t>
  </si>
  <si>
    <t>valor final</t>
  </si>
  <si>
    <t>CAIXA BRASIL IMA-B5</t>
  </si>
  <si>
    <t>MAIO</t>
  </si>
  <si>
    <t>JUNHO</t>
  </si>
  <si>
    <t>JULHO</t>
  </si>
  <si>
    <t>AGOSTO</t>
  </si>
  <si>
    <t>SETEMBRO</t>
  </si>
  <si>
    <t>OUTUBRO</t>
  </si>
  <si>
    <t>BB PREV ALOC ATIVA</t>
  </si>
  <si>
    <t>NOVEMBRO</t>
  </si>
  <si>
    <t>DEZEMBRO</t>
  </si>
  <si>
    <t>JANEIRO/2018</t>
  </si>
  <si>
    <t>% Aplic</t>
  </si>
  <si>
    <t>%banc</t>
  </si>
  <si>
    <t>%caixa</t>
  </si>
  <si>
    <t>FEVEREIRO/2018</t>
  </si>
  <si>
    <t>TOTAL</t>
  </si>
  <si>
    <t>MARÇO/2017</t>
  </si>
  <si>
    <t>ABRIL/2018</t>
  </si>
  <si>
    <t>MAIO/2017</t>
  </si>
  <si>
    <t>JUNHO/2017</t>
  </si>
  <si>
    <t>JULHO/2017</t>
  </si>
  <si>
    <t>AGOSTO/2017</t>
  </si>
  <si>
    <t>SETEMBRO/2018</t>
  </si>
  <si>
    <t>OUTUBRO/2017</t>
  </si>
  <si>
    <t>NOVEMBRO/2018</t>
  </si>
  <si>
    <t>DEZEMBRO/2018</t>
  </si>
  <si>
    <t>EVOLUÇÃO DAS APLICAÇÕES EM 2018 (% em cada fundo)</t>
  </si>
  <si>
    <t>2018</t>
  </si>
  <si>
    <t>%aplic</t>
  </si>
  <si>
    <t>2017</t>
  </si>
  <si>
    <t>RENTABILIDADE POR FUNDO - 2018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</si>
  <si>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</si>
  <si>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</si>
  <si>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</si>
  <si>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</si>
  <si>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</si>
  <si>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</si>
  <si>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</si>
  <si>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</si>
  <si>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</si>
  <si>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</si>
  <si>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</t>
  </si>
  <si>
    <t>dezemb</t>
  </si>
  <si>
    <t>total</t>
  </si>
  <si>
    <t>se desse para mudar IRFM ou IMA B</t>
  </si>
  <si>
    <t>Média das aplicações</t>
  </si>
  <si>
    <t>Rendimento Absoluto</t>
  </si>
  <si>
    <t>INPC</t>
  </si>
  <si>
    <t>INPC+ 0,5</t>
  </si>
  <si>
    <t xml:space="preserve">ENQUADRAMENTO DE JANEIRO DE 2018 </t>
  </si>
  <si>
    <t>tx d adm</t>
  </si>
  <si>
    <t>cot. Res.</t>
  </si>
  <si>
    <t>RENDA FIXA</t>
  </si>
  <si>
    <t>Enq. Lei</t>
  </si>
  <si>
    <t>% permitido</t>
  </si>
  <si>
    <t>total recursos</t>
  </si>
  <si>
    <t>%aplicado</t>
  </si>
  <si>
    <t>Títulos Púb. E Fundos de Tít. Púb</t>
  </si>
  <si>
    <t>Art. 7, I, "a"</t>
  </si>
  <si>
    <t>D+0</t>
  </si>
  <si>
    <t>COMPREV IRF M-1</t>
  </si>
  <si>
    <t>COMPREV IRF M</t>
  </si>
  <si>
    <t>COMPREV IMA-B5</t>
  </si>
  <si>
    <t>Fundos de Tit. Púb. Retorno IMA ou IDKA</t>
  </si>
  <si>
    <t>Art. 7, I, "b"</t>
  </si>
  <si>
    <t>FECHADO</t>
  </si>
  <si>
    <t>COMPREV 2018 IV</t>
  </si>
  <si>
    <t>CAIXA FI 2018 II</t>
  </si>
  <si>
    <t>COMPREV 2024 IV</t>
  </si>
  <si>
    <t>CAIXA FI IRF M</t>
  </si>
  <si>
    <t>D+1</t>
  </si>
  <si>
    <t>BANRISUL IDKA IPCA 2A</t>
  </si>
  <si>
    <t>BB IDKA 2A</t>
  </si>
  <si>
    <t>BB PREV VII</t>
  </si>
  <si>
    <t>Operações comp. Lastreadas em Tit. Púb.</t>
  </si>
  <si>
    <t>Art. 7, II</t>
  </si>
  <si>
    <t>Fundo Renda Fixa ou refer. IMA ou IDKA</t>
  </si>
  <si>
    <t>Art. 7, III,"a"</t>
  </si>
  <si>
    <t>Fundo de Renda Fixa Baixo Risco</t>
  </si>
  <si>
    <t>Art. 7,IV,A</t>
  </si>
  <si>
    <t>FECHAD.</t>
  </si>
  <si>
    <t>CAIXA FI  BRASIL 2018 I</t>
  </si>
  <si>
    <t>BANRISUL ABSOLUTO-IMA</t>
  </si>
  <si>
    <t>CAIXA FI RS TP (23-0)</t>
  </si>
  <si>
    <t>BB PERFIL</t>
  </si>
  <si>
    <t>Poupança</t>
  </si>
  <si>
    <t>Art. 7,V</t>
  </si>
  <si>
    <t>Cotas de fun. de in. em d. creditórios (aberto)</t>
  </si>
  <si>
    <t>Art. 7 VI</t>
  </si>
  <si>
    <t xml:space="preserve">FIDC CAIXA RPPS </t>
  </si>
  <si>
    <t>Cotas de fun. de in. em d. creditórios (fechado)</t>
  </si>
  <si>
    <t>Art. 7 VII "a"</t>
  </si>
  <si>
    <t>Crédito Privado</t>
  </si>
  <si>
    <t>Art. 7 VII "b"</t>
  </si>
  <si>
    <t xml:space="preserve">CAIXA IPCA VI </t>
  </si>
  <si>
    <t>TOTAL SEM POSSIBILIDADE DE RESGATE</t>
  </si>
  <si>
    <t xml:space="preserve">ENQUADRAMENTO DE FEVEREIRO DE 2018 </t>
  </si>
  <si>
    <t>BB PREVID RF IRFM - 1</t>
  </si>
  <si>
    <r>
      <rPr>
        <sz val="11"/>
        <color rgb="FF604A7B"/>
        <rFont val="Calibri"/>
        <family val="2"/>
        <charset val="1"/>
      </rPr>
      <t xml:space="preserve">CAIXA FI RS TP </t>
    </r>
    <r>
      <rPr>
        <b/>
        <sz val="11"/>
        <color rgb="FF604A7B"/>
        <rFont val="Calibri"/>
        <family val="2"/>
        <charset val="1"/>
      </rPr>
      <t>(22-1)</t>
    </r>
  </si>
  <si>
    <t xml:space="preserve">ENQUADRAMENTO DE MARÇO DE 2018 </t>
  </si>
  <si>
    <t xml:space="preserve">ENQUADRAMENTO DE ABRIL DE 2018 </t>
  </si>
  <si>
    <t xml:space="preserve">ENQUADRAMENTO DE MAIO DE 2018 </t>
  </si>
  <si>
    <t xml:space="preserve">ENQUADRAMENTO DE JUNHO DE 2018 </t>
  </si>
  <si>
    <t xml:space="preserve">ENQUADRAMENTO DE JULHO DE 2018 </t>
  </si>
  <si>
    <t xml:space="preserve">ENQUADRAMENTO DE AGOSTO DE 2018 </t>
  </si>
  <si>
    <t>D+3</t>
  </si>
  <si>
    <t>BB PREV RF ALOC ATIV</t>
  </si>
  <si>
    <t xml:space="preserve">ENQUADRAMENTO DE SETEMBRO DE 2018 </t>
  </si>
  <si>
    <t xml:space="preserve">ENQUADRAMENTO DE OUTUBRO DE 2018 </t>
  </si>
  <si>
    <t xml:space="preserve">ENQUADRAMENTO DE NOVEMBRO DE 2018 </t>
  </si>
  <si>
    <t xml:space="preserve">ENQUADRAMENTO DE DEZEMBRO DE 2018 </t>
  </si>
  <si>
    <t>Atualizado: Outubro/2017</t>
  </si>
  <si>
    <t>Índice</t>
  </si>
  <si>
    <t>Fundo</t>
  </si>
  <si>
    <t>Valor</t>
  </si>
  <si>
    <t>CDI</t>
  </si>
  <si>
    <t>IDKA</t>
  </si>
  <si>
    <t>IMA-B</t>
  </si>
  <si>
    <t>IMA-B5</t>
  </si>
  <si>
    <t>IRFM</t>
  </si>
  <si>
    <t>IRFM-1</t>
  </si>
  <si>
    <t>IDKA 2A</t>
  </si>
  <si>
    <t xml:space="preserve">IRFM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</si>
</sst>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&quot;R$ &quot;#,##0.00"/>
    <numFmt numFmtId="166" formatCode="#,##0.00_ ;\-#,##0.00\ "/>
    <numFmt numFmtId="167" formatCode="d/mmm"/>
    <numFmt numFmtId="168" formatCode="d/m/yyyy"/>
  </numFmts>
  <fonts count="35" x14ac:knownFonts="1">
    <font>
      <sz val="11"/>
      <color rgb="FF000000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604A7B"/>
      <name val="Calibri"/>
      <family val="2"/>
      <charset val="1"/>
    </font>
    <font>
      <sz val="11"/>
      <color rgb="FF17375E"/>
      <name val="Calibri"/>
      <family val="2"/>
      <charset val="1"/>
    </font>
    <font>
      <sz val="11"/>
      <color rgb="FF77933C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953735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1F497D"/>
      <name val="Calibri"/>
      <family val="2"/>
      <charset val="1"/>
    </font>
    <font>
      <b/>
      <sz val="9"/>
      <color rgb="FF7030A0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11"/>
      <color rgb="FF4A452A"/>
      <name val="Calibri"/>
      <family val="2"/>
      <charset val="1"/>
    </font>
    <font>
      <b/>
      <sz val="11"/>
      <color rgb="FF17375E"/>
      <name val="Calibri"/>
      <family val="2"/>
      <charset val="1"/>
    </font>
    <font>
      <b/>
      <sz val="10"/>
      <color rgb="FF604A7B"/>
      <name val="Calibri"/>
      <family val="2"/>
      <charset val="1"/>
    </font>
    <font>
      <sz val="11"/>
      <color rgb="FF31859C"/>
      <name val="Calibri"/>
      <family val="2"/>
      <charset val="1"/>
    </font>
    <font>
      <sz val="11"/>
      <color rgb="FFE46C0A"/>
      <name val="Calibri"/>
      <family val="2"/>
      <charset val="1"/>
    </font>
    <font>
      <sz val="11"/>
      <color rgb="FF984807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color rgb="FF808080"/>
      <name val="Calibri"/>
      <family val="2"/>
      <charset val="1"/>
    </font>
    <font>
      <b/>
      <sz val="11"/>
      <color rgb="FF604A7B"/>
      <name val="Calibri"/>
      <family val="2"/>
      <charset val="1"/>
    </font>
    <font>
      <b/>
      <sz val="12"/>
      <color rgb="FF002060"/>
      <name val="Calibri"/>
      <family val="2"/>
      <charset val="1"/>
    </font>
    <font>
      <b/>
      <sz val="11"/>
      <color rgb="FF953735"/>
      <name val="Calibri"/>
      <family val="2"/>
      <charset val="1"/>
    </font>
    <font>
      <b/>
      <sz val="11"/>
      <color rgb="FF4F6228"/>
      <name val="Calibri"/>
      <family val="2"/>
      <charset val="1"/>
    </font>
    <font>
      <b/>
      <sz val="11"/>
      <color rgb="FF002060"/>
      <name val="Calibri"/>
      <family val="2"/>
      <charset val="1"/>
    </font>
    <font>
      <b/>
      <sz val="11"/>
      <color rgb="FFE46C0A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C6D9F1"/>
      </patternFill>
    </fill>
    <fill>
      <patternFill patternType="solid">
        <fgColor rgb="FFC6D9F1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F2DCDB"/>
        <bgColor rgb="FFDCE6F2"/>
      </patternFill>
    </fill>
    <fill>
      <patternFill patternType="solid">
        <fgColor rgb="FF99FF99"/>
        <bgColor rgb="FFD7E4BD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34" fillId="0" borderId="0" applyBorder="0" applyProtection="0"/>
  </cellStyleXfs>
  <cellXfs count="157">
    <xf numFmtId="0" fontId="0" fillId="0" borderId="0" xfId="0"/>
    <xf numFmtId="9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 textRotation="45"/>
    </xf>
    <xf numFmtId="2" fontId="10" fillId="0" borderId="0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20" fillId="0" borderId="7" xfId="0" applyNumberFormat="1" applyFon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0" fontId="2" fillId="0" borderId="0" xfId="0" applyFont="1"/>
    <xf numFmtId="0" fontId="1" fillId="0" borderId="0" xfId="0" applyFont="1"/>
    <xf numFmtId="0" fontId="5" fillId="0" borderId="0" xfId="0" applyFont="1"/>
    <xf numFmtId="164" fontId="0" fillId="0" borderId="1" xfId="0" applyNumberFormat="1" applyBorder="1"/>
    <xf numFmtId="164" fontId="0" fillId="2" borderId="1" xfId="1" applyFont="1" applyFill="1" applyBorder="1" applyAlignment="1" applyProtection="1"/>
    <xf numFmtId="164" fontId="4" fillId="2" borderId="1" xfId="1" applyFont="1" applyFill="1" applyBorder="1" applyAlignment="1" applyProtection="1"/>
    <xf numFmtId="164" fontId="0" fillId="0" borderId="0" xfId="0" applyNumberFormat="1" applyBorder="1"/>
    <xf numFmtId="164" fontId="6" fillId="0" borderId="1" xfId="1" applyFont="1" applyBorder="1" applyAlignment="1" applyProtection="1"/>
    <xf numFmtId="164" fontId="0" fillId="0" borderId="3" xfId="1" applyFont="1" applyBorder="1" applyAlignment="1" applyProtection="1"/>
    <xf numFmtId="164" fontId="0" fillId="0" borderId="0" xfId="1" applyFont="1" applyBorder="1" applyAlignment="1" applyProtection="1"/>
    <xf numFmtId="165" fontId="0" fillId="0" borderId="1" xfId="0" applyNumberFormat="1" applyFont="1" applyBorder="1"/>
    <xf numFmtId="49" fontId="2" fillId="0" borderId="0" xfId="0" applyNumberFormat="1" applyFont="1"/>
    <xf numFmtId="17" fontId="3" fillId="0" borderId="0" xfId="0" applyNumberFormat="1" applyFont="1"/>
    <xf numFmtId="165" fontId="0" fillId="0" borderId="0" xfId="0" applyNumberFormat="1"/>
    <xf numFmtId="166" fontId="0" fillId="0" borderId="0" xfId="1" applyNumberFormat="1" applyFont="1" applyBorder="1" applyAlignment="1" applyProtection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2" borderId="0" xfId="1" applyFont="1" applyFill="1" applyBorder="1" applyAlignment="1" applyProtection="1"/>
    <xf numFmtId="2" fontId="0" fillId="0" borderId="0" xfId="0" applyNumberFormat="1"/>
    <xf numFmtId="165" fontId="0" fillId="0" borderId="0" xfId="0" applyNumberFormat="1" applyFont="1"/>
    <xf numFmtId="164" fontId="0" fillId="0" borderId="0" xfId="0" applyNumberFormat="1"/>
    <xf numFmtId="49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1" applyFont="1" applyBorder="1" applyAlignment="1" applyProtection="1"/>
    <xf numFmtId="0" fontId="10" fillId="0" borderId="0" xfId="0" applyFont="1"/>
    <xf numFmtId="164" fontId="10" fillId="0" borderId="0" xfId="1" applyFont="1" applyBorder="1" applyAlignment="1" applyProtection="1">
      <alignment horizontal="center"/>
    </xf>
    <xf numFmtId="0" fontId="11" fillId="0" borderId="0" xfId="0" applyFont="1"/>
    <xf numFmtId="164" fontId="11" fillId="0" borderId="0" xfId="1" applyFont="1" applyBorder="1" applyAlignment="1" applyProtection="1"/>
    <xf numFmtId="164" fontId="10" fillId="0" borderId="0" xfId="1" applyFont="1" applyBorder="1" applyAlignment="1" applyProtection="1"/>
    <xf numFmtId="164" fontId="9" fillId="0" borderId="0" xfId="1" applyFont="1" applyBorder="1" applyAlignment="1" applyProtection="1">
      <alignment horizontal="center"/>
    </xf>
    <xf numFmtId="164" fontId="12" fillId="0" borderId="0" xfId="1" applyFont="1" applyBorder="1" applyAlignment="1" applyProtection="1"/>
    <xf numFmtId="0" fontId="13" fillId="0" borderId="0" xfId="0" applyFont="1" applyBorder="1" applyAlignment="1">
      <alignment horizontal="center"/>
    </xf>
    <xf numFmtId="164" fontId="13" fillId="0" borderId="0" xfId="1" applyFont="1" applyBorder="1" applyAlignment="1" applyProtection="1">
      <alignment horizontal="center"/>
    </xf>
    <xf numFmtId="2" fontId="7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15" fillId="0" borderId="0" xfId="0" applyFont="1"/>
    <xf numFmtId="0" fontId="4" fillId="2" borderId="1" xfId="0" applyFont="1" applyFill="1" applyBorder="1"/>
    <xf numFmtId="0" fontId="4" fillId="0" borderId="0" xfId="0" applyFont="1" applyBorder="1"/>
    <xf numFmtId="0" fontId="16" fillId="0" borderId="1" xfId="0" applyFont="1" applyBorder="1"/>
    <xf numFmtId="0" fontId="4" fillId="2" borderId="0" xfId="0" applyFont="1" applyFill="1" applyBorder="1"/>
    <xf numFmtId="0" fontId="17" fillId="0" borderId="0" xfId="0" applyFont="1"/>
    <xf numFmtId="0" fontId="4" fillId="0" borderId="5" xfId="0" applyFont="1" applyBorder="1"/>
    <xf numFmtId="0" fontId="0" fillId="2" borderId="1" xfId="0" applyFont="1" applyFill="1" applyBorder="1"/>
    <xf numFmtId="0" fontId="0" fillId="0" borderId="0" xfId="0" applyFont="1" applyBorder="1"/>
    <xf numFmtId="0" fontId="18" fillId="0" borderId="0" xfId="0" applyFont="1"/>
    <xf numFmtId="0" fontId="19" fillId="0" borderId="0" xfId="0" applyFont="1"/>
    <xf numFmtId="0" fontId="16" fillId="0" borderId="0" xfId="0" applyFont="1"/>
    <xf numFmtId="0" fontId="0" fillId="2" borderId="0" xfId="0" applyFill="1" applyBorder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 applyProtection="1">
      <alignment horizontal="center"/>
    </xf>
    <xf numFmtId="2" fontId="20" fillId="0" borderId="0" xfId="0" applyNumberFormat="1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1" fillId="0" borderId="5" xfId="0" applyFont="1" applyBorder="1" applyAlignment="1">
      <alignment horizontal="center" vertical="center" textRotation="45"/>
    </xf>
    <xf numFmtId="9" fontId="10" fillId="0" borderId="0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2" fontId="13" fillId="0" borderId="0" xfId="0" applyNumberFormat="1" applyFont="1"/>
    <xf numFmtId="0" fontId="11" fillId="0" borderId="0" xfId="0" applyFont="1" applyBorder="1"/>
    <xf numFmtId="9" fontId="11" fillId="0" borderId="1" xfId="0" applyNumberFormat="1" applyFont="1" applyBorder="1"/>
    <xf numFmtId="9" fontId="11" fillId="0" borderId="0" xfId="0" applyNumberFormat="1" applyFont="1" applyBorder="1"/>
    <xf numFmtId="2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9" fillId="0" borderId="0" xfId="0" applyFont="1" applyBorder="1"/>
    <xf numFmtId="9" fontId="9" fillId="0" borderId="0" xfId="0" applyNumberFormat="1" applyFont="1" applyBorder="1"/>
    <xf numFmtId="0" fontId="23" fillId="0" borderId="0" xfId="0" applyFont="1"/>
    <xf numFmtId="0" fontId="23" fillId="0" borderId="0" xfId="0" applyFont="1" applyBorder="1"/>
    <xf numFmtId="164" fontId="0" fillId="0" borderId="0" xfId="1" applyFont="1" applyBorder="1" applyAlignment="1" applyProtection="1">
      <alignment horizontal="center"/>
    </xf>
    <xf numFmtId="0" fontId="24" fillId="0" borderId="0" xfId="0" applyFont="1"/>
    <xf numFmtId="0" fontId="24" fillId="0" borderId="0" xfId="0" applyFont="1" applyBorder="1"/>
    <xf numFmtId="9" fontId="24" fillId="0" borderId="1" xfId="0" applyNumberFormat="1" applyFont="1" applyBorder="1"/>
    <xf numFmtId="9" fontId="24" fillId="0" borderId="0" xfId="0" applyNumberFormat="1" applyFont="1" applyBorder="1" applyAlignment="1">
      <alignment horizontal="center" vertical="center"/>
    </xf>
    <xf numFmtId="164" fontId="24" fillId="0" borderId="0" xfId="1" applyFont="1" applyBorder="1" applyAlignment="1" applyProtection="1">
      <alignment horizontal="center" vertical="center"/>
    </xf>
    <xf numFmtId="2" fontId="24" fillId="0" borderId="0" xfId="0" applyNumberFormat="1" applyFont="1"/>
    <xf numFmtId="0" fontId="25" fillId="0" borderId="0" xfId="0" applyFont="1"/>
    <xf numFmtId="0" fontId="25" fillId="0" borderId="0" xfId="0" applyFont="1" applyBorder="1"/>
    <xf numFmtId="9" fontId="25" fillId="0" borderId="1" xfId="0" applyNumberFormat="1" applyFont="1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26" fillId="0" borderId="0" xfId="0" applyFont="1"/>
    <xf numFmtId="0" fontId="26" fillId="0" borderId="0" xfId="0" applyFont="1" applyBorder="1"/>
    <xf numFmtId="9" fontId="26" fillId="0" borderId="1" xfId="0" applyNumberFormat="1" applyFont="1" applyBorder="1"/>
    <xf numFmtId="164" fontId="26" fillId="0" borderId="0" xfId="1" applyFont="1" applyBorder="1" applyAlignment="1" applyProtection="1">
      <alignment horizontal="center" vertical="center"/>
    </xf>
    <xf numFmtId="2" fontId="26" fillId="0" borderId="0" xfId="0" applyNumberFormat="1" applyFont="1"/>
    <xf numFmtId="0" fontId="29" fillId="0" borderId="0" xfId="0" applyFont="1"/>
    <xf numFmtId="167" fontId="0" fillId="0" borderId="0" xfId="0" applyNumberFormat="1"/>
    <xf numFmtId="168" fontId="0" fillId="0" borderId="0" xfId="0" applyNumberFormat="1"/>
    <xf numFmtId="0" fontId="2" fillId="3" borderId="1" xfId="0" applyFont="1" applyFill="1" applyBorder="1"/>
    <xf numFmtId="0" fontId="3" fillId="3" borderId="1" xfId="0" applyFont="1" applyFill="1" applyBorder="1"/>
    <xf numFmtId="164" fontId="0" fillId="3" borderId="1" xfId="1" applyFont="1" applyFill="1" applyBorder="1" applyAlignment="1" applyProtection="1"/>
    <xf numFmtId="0" fontId="3" fillId="4" borderId="1" xfId="0" applyFont="1" applyFill="1" applyBorder="1"/>
    <xf numFmtId="164" fontId="0" fillId="4" borderId="1" xfId="1" applyFont="1" applyFill="1" applyBorder="1" applyAlignment="1" applyProtection="1"/>
    <xf numFmtId="0" fontId="30" fillId="4" borderId="1" xfId="0" applyFont="1" applyFill="1" applyBorder="1"/>
    <xf numFmtId="0" fontId="31" fillId="4" borderId="1" xfId="0" applyFont="1" applyFill="1" applyBorder="1"/>
    <xf numFmtId="0" fontId="32" fillId="5" borderId="1" xfId="0" applyFont="1" applyFill="1" applyBorder="1"/>
    <xf numFmtId="0" fontId="3" fillId="5" borderId="1" xfId="0" applyFont="1" applyFill="1" applyBorder="1"/>
    <xf numFmtId="164" fontId="0" fillId="5" borderId="1" xfId="1" applyFont="1" applyFill="1" applyBorder="1" applyAlignment="1" applyProtection="1"/>
    <xf numFmtId="0" fontId="6" fillId="6" borderId="1" xfId="0" applyFont="1" applyFill="1" applyBorder="1"/>
    <xf numFmtId="0" fontId="3" fillId="6" borderId="1" xfId="0" applyFont="1" applyFill="1" applyBorder="1"/>
    <xf numFmtId="164" fontId="0" fillId="6" borderId="1" xfId="1" applyFont="1" applyFill="1" applyBorder="1" applyAlignment="1" applyProtection="1"/>
    <xf numFmtId="0" fontId="33" fillId="7" borderId="1" xfId="0" applyFont="1" applyFill="1" applyBorder="1"/>
    <xf numFmtId="0" fontId="3" fillId="7" borderId="1" xfId="0" applyFont="1" applyFill="1" applyBorder="1"/>
    <xf numFmtId="164" fontId="0" fillId="7" borderId="1" xfId="1" applyFont="1" applyFill="1" applyBorder="1" applyAlignment="1" applyProtection="1"/>
    <xf numFmtId="0" fontId="28" fillId="7" borderId="1" xfId="0" applyFont="1" applyFill="1" applyBorder="1"/>
    <xf numFmtId="164" fontId="3" fillId="0" borderId="2" xfId="0" applyNumberFormat="1" applyFont="1" applyBorder="1"/>
    <xf numFmtId="164" fontId="3" fillId="8" borderId="1" xfId="1" applyFont="1" applyFill="1" applyBorder="1" applyAlignment="1" applyProtection="1"/>
    <xf numFmtId="9" fontId="1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22" fillId="0" borderId="5" xfId="0" applyNumberFormat="1" applyFont="1" applyBorder="1" applyAlignment="1">
      <alignment horizontal="center" textRotation="45"/>
    </xf>
    <xf numFmtId="2" fontId="9" fillId="0" borderId="0" xfId="0" applyNumberFormat="1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77933C"/>
      <rgbColor rgb="FF800080"/>
      <rgbColor rgb="FF008080"/>
      <rgbColor rgb="FFC0C0C0"/>
      <rgbColor rgb="FF808080"/>
      <rgbColor rgb="FF9999FF"/>
      <rgbColor rgb="FF953735"/>
      <rgbColor rgb="FFFFFFCC"/>
      <rgbColor rgb="FFDCE6F2"/>
      <rgbColor rgb="FF604A7B"/>
      <rgbColor rgb="FFC0504D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99FF99"/>
      <rgbColor rgb="FFD7E4BD"/>
      <rgbColor rgb="FFFFFF99"/>
      <rgbColor rgb="FF99CCFF"/>
      <rgbColor rgb="FFFF99CC"/>
      <rgbColor rgb="FFCC99FF"/>
      <rgbColor rgb="FFF2DCDB"/>
      <rgbColor rgb="FF4F81BD"/>
      <rgbColor rgb="FF4BACC6"/>
      <rgbColor rgb="FF9BBB59"/>
      <rgbColor rgb="FFFFCC00"/>
      <rgbColor rgb="FFF79646"/>
      <rgbColor rgb="FFE46C0A"/>
      <rgbColor rgb="FF8064A2"/>
      <rgbColor rgb="FF969696"/>
      <rgbColor rgb="FF17375E"/>
      <rgbColor rgb="FF31859C"/>
      <rgbColor rgb="FF003300"/>
      <rgbColor rgb="FF4F6228"/>
      <rgbColor rgb="FF984807"/>
      <rgbColor rgb="FF7030A0"/>
      <rgbColor rgb="FF1F497D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strRef>
              <c:f>'%benchmark'!$F$16:$F$21</c:f>
              <c:strCache>
                <c:ptCount val="6"/>
                <c:pt idx="0">
                  <c:v>CDI</c:v>
                </c:pt>
                <c:pt idx="1">
                  <c:v>IDKA</c:v>
                </c:pt>
                <c:pt idx="2">
                  <c:v>IMA-B</c:v>
                </c:pt>
                <c:pt idx="3">
                  <c:v>IMA-B5</c:v>
                </c:pt>
                <c:pt idx="4">
                  <c:v>IRFM</c:v>
                </c:pt>
                <c:pt idx="5">
                  <c:v>IRFM-1</c:v>
                </c:pt>
              </c:strCache>
            </c:strRef>
          </c:cat>
          <c:val>
            <c:numRef>
              <c:f>'%benchmark'!$G$16:$G$21</c:f>
              <c:numCache>
                <c:formatCode>_-"R$ "* #,##0.00_-;"-R$ "* #,##0.00_-;_-"R$ "* \-??_-;_-@_-</c:formatCode>
                <c:ptCount val="6"/>
                <c:pt idx="0">
                  <c:v>14.412035765876766</c:v>
                </c:pt>
                <c:pt idx="1">
                  <c:v>10.623236948963266</c:v>
                </c:pt>
                <c:pt idx="2">
                  <c:v>32.237086634718317</c:v>
                </c:pt>
                <c:pt idx="3">
                  <c:v>3.2478087642281395</c:v>
                </c:pt>
                <c:pt idx="4">
                  <c:v>17.404701339252849</c:v>
                </c:pt>
                <c:pt idx="5">
                  <c:v>22.075130546960676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numRef>
              <c:f>'[1]%benchmark'!$F$16:$F$21</c:f>
              <c:numCache>
                <c:formatCode>General</c:formatCode>
                <c:ptCount val="6"/>
              </c:numCache>
            </c:numRef>
          </c:cat>
          <c:val>
            <c:numRef>
              <c:f>'[1]%benchmark'!$G$16:$G$21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38160</xdr:rowOff>
    </xdr:from>
    <xdr:to>
      <xdr:col>9</xdr:col>
      <xdr:colOff>150480</xdr:colOff>
      <xdr:row>33</xdr:row>
      <xdr:rowOff>189000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19080</xdr:rowOff>
    </xdr:from>
    <xdr:to>
      <xdr:col>8</xdr:col>
      <xdr:colOff>102960</xdr:colOff>
      <xdr:row>32</xdr:row>
      <xdr:rowOff>131760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has%202017/Fapsplanilha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fundo"/>
      <sheetName val="mov fundo"/>
      <sheetName val="rent.fun."/>
      <sheetName val="% por Banc."/>
      <sheetName val="JAN2017"/>
      <sheetName val="FEV2017"/>
      <sheetName val="MAR2017"/>
      <sheetName val="ABR2017"/>
      <sheetName val="MAI2017"/>
      <sheetName val="JUN2017"/>
      <sheetName val="JUL2017"/>
      <sheetName val="AGO2017"/>
      <sheetName val="SET2017"/>
      <sheetName val="OUT2017"/>
      <sheetName val="NOV2017"/>
      <sheetName val="DEZ2017"/>
      <sheetName val="%benchmark"/>
      <sheetName val="%benchmark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232"/>
  <sheetViews>
    <sheetView topLeftCell="B160" zoomScaleNormal="100" workbookViewId="0">
      <selection activeCell="M181" sqref="M181"/>
    </sheetView>
  </sheetViews>
  <sheetFormatPr defaultRowHeight="15" x14ac:dyDescent="0.25"/>
  <cols>
    <col min="1" max="1" width="22.5703125" customWidth="1"/>
    <col min="2" max="2" width="18.140625" customWidth="1"/>
    <col min="3" max="3" width="15.5703125" customWidth="1"/>
    <col min="4" max="5" width="14.28515625" customWidth="1"/>
    <col min="6" max="6" width="16.85546875" customWidth="1"/>
    <col min="7" max="7" width="8.7109375" customWidth="1"/>
    <col min="8" max="8" width="22.140625" customWidth="1"/>
    <col min="9" max="9" width="16.85546875" customWidth="1"/>
    <col min="10" max="10" width="15.85546875" customWidth="1"/>
    <col min="11" max="11" width="16.7109375" customWidth="1"/>
    <col min="12" max="12" width="17.28515625" customWidth="1"/>
    <col min="13" max="13" width="16.85546875" customWidth="1"/>
    <col min="14" max="1025" width="8.7109375" customWidth="1"/>
  </cols>
  <sheetData>
    <row r="3" spans="1:14" x14ac:dyDescent="0.25">
      <c r="A3" s="15" t="s">
        <v>0</v>
      </c>
      <c r="B3" s="14">
        <v>43101</v>
      </c>
      <c r="C3" s="14"/>
      <c r="D3" s="14"/>
      <c r="E3" s="14"/>
      <c r="F3" s="14"/>
      <c r="H3" s="16" t="s">
        <v>1</v>
      </c>
      <c r="I3" s="14">
        <v>43132</v>
      </c>
      <c r="J3" s="14"/>
      <c r="K3" s="14"/>
      <c r="L3" s="14"/>
      <c r="M3" s="14"/>
    </row>
    <row r="4" spans="1:14" x14ac:dyDescent="0.25">
      <c r="A4" s="17"/>
      <c r="B4" s="18"/>
      <c r="C4" s="18"/>
      <c r="D4" s="18"/>
      <c r="E4" s="18"/>
      <c r="F4" s="18"/>
      <c r="H4" s="17"/>
      <c r="I4" s="18"/>
      <c r="J4" s="18"/>
      <c r="K4" s="18"/>
      <c r="L4" s="18"/>
      <c r="M4" s="18"/>
    </row>
    <row r="5" spans="1:14" x14ac:dyDescent="0.25">
      <c r="A5" s="19"/>
      <c r="B5" s="20"/>
      <c r="C5" s="20" t="s">
        <v>2</v>
      </c>
      <c r="D5" s="20" t="s">
        <v>3</v>
      </c>
      <c r="E5" s="20" t="s">
        <v>4</v>
      </c>
      <c r="F5" s="20"/>
      <c r="H5" s="19"/>
      <c r="I5" s="20"/>
      <c r="J5" s="20" t="s">
        <v>2</v>
      </c>
      <c r="K5" s="20" t="s">
        <v>3</v>
      </c>
      <c r="L5" s="20" t="s">
        <v>4</v>
      </c>
      <c r="M5" s="20"/>
    </row>
    <row r="6" spans="1:14" x14ac:dyDescent="0.25">
      <c r="A6" s="21" t="s">
        <v>5</v>
      </c>
      <c r="B6" s="22">
        <v>5530717.7000000002</v>
      </c>
      <c r="C6" s="22">
        <v>71182.34</v>
      </c>
      <c r="D6" s="22"/>
      <c r="E6" s="22"/>
      <c r="F6" s="22">
        <f t="shared" ref="F6:F33" si="0">SUM(B6:E6)</f>
        <v>5601900.04</v>
      </c>
      <c r="H6" s="21" t="s">
        <v>5</v>
      </c>
      <c r="I6" s="22">
        <v>5601900.04</v>
      </c>
      <c r="J6" s="22">
        <v>61788.49</v>
      </c>
      <c r="K6" s="22"/>
      <c r="L6" s="22"/>
      <c r="M6" s="22">
        <f t="shared" ref="M6:M34" si="1">SUM(I6:L6)</f>
        <v>5663688.5300000003</v>
      </c>
    </row>
    <row r="7" spans="1:14" x14ac:dyDescent="0.25">
      <c r="A7" s="21" t="s">
        <v>6</v>
      </c>
      <c r="B7" s="22">
        <v>204676.39</v>
      </c>
      <c r="C7" s="22">
        <v>6927.06</v>
      </c>
      <c r="D7" s="22"/>
      <c r="E7" s="22"/>
      <c r="F7" s="22">
        <f t="shared" si="0"/>
        <v>211603.45</v>
      </c>
      <c r="H7" s="21" t="s">
        <v>6</v>
      </c>
      <c r="I7" s="22">
        <v>211603.45</v>
      </c>
      <c r="J7" s="22">
        <v>1120.51</v>
      </c>
      <c r="K7" s="22"/>
      <c r="L7" s="22"/>
      <c r="M7" s="22">
        <f t="shared" si="1"/>
        <v>212723.96000000002</v>
      </c>
    </row>
    <row r="8" spans="1:14" x14ac:dyDescent="0.25">
      <c r="A8" s="21" t="s">
        <v>7</v>
      </c>
      <c r="B8" s="22">
        <v>1029677.29</v>
      </c>
      <c r="C8" s="22">
        <v>10638.05</v>
      </c>
      <c r="D8" s="22"/>
      <c r="E8" s="23"/>
      <c r="F8" s="22">
        <f t="shared" si="0"/>
        <v>1040315.3400000001</v>
      </c>
      <c r="H8" s="21" t="s">
        <v>7</v>
      </c>
      <c r="I8" s="22">
        <v>1040315.34</v>
      </c>
      <c r="J8" s="22">
        <v>4584.4399999999996</v>
      </c>
      <c r="K8" s="22"/>
      <c r="L8" s="23">
        <v>-28140.799999999999</v>
      </c>
      <c r="M8" s="22">
        <f t="shared" si="1"/>
        <v>1016758.9799999999</v>
      </c>
      <c r="N8" s="24" t="s">
        <v>8</v>
      </c>
    </row>
    <row r="9" spans="1:14" x14ac:dyDescent="0.25">
      <c r="A9" s="21" t="s">
        <v>9</v>
      </c>
      <c r="B9" s="22">
        <v>483651.29</v>
      </c>
      <c r="C9" s="22">
        <v>2830.5</v>
      </c>
      <c r="D9" s="22"/>
      <c r="E9" s="23"/>
      <c r="F9" s="22">
        <f t="shared" si="0"/>
        <v>486481.79</v>
      </c>
      <c r="H9" s="21" t="s">
        <v>9</v>
      </c>
      <c r="I9" s="22">
        <v>486481.79</v>
      </c>
      <c r="J9" s="22">
        <v>2552.52</v>
      </c>
      <c r="K9" s="22"/>
      <c r="L9" s="23"/>
      <c r="M9" s="22">
        <f t="shared" si="1"/>
        <v>489034.31</v>
      </c>
    </row>
    <row r="10" spans="1:14" x14ac:dyDescent="0.25">
      <c r="A10" s="21" t="s">
        <v>10</v>
      </c>
      <c r="B10" s="22">
        <v>702126.05</v>
      </c>
      <c r="C10" s="22">
        <v>6758.4</v>
      </c>
      <c r="D10" s="22"/>
      <c r="E10" s="23"/>
      <c r="F10" s="22">
        <f t="shared" si="0"/>
        <v>708884.45000000007</v>
      </c>
      <c r="H10" s="21" t="s">
        <v>10</v>
      </c>
      <c r="I10" s="22">
        <v>708884.45</v>
      </c>
      <c r="J10" s="22">
        <v>3973.18</v>
      </c>
      <c r="K10" s="22"/>
      <c r="L10" s="23"/>
      <c r="M10" s="22">
        <f t="shared" si="1"/>
        <v>712857.63</v>
      </c>
    </row>
    <row r="11" spans="1:14" x14ac:dyDescent="0.25">
      <c r="A11" s="21" t="s">
        <v>11</v>
      </c>
      <c r="B11" s="22">
        <v>163599.5</v>
      </c>
      <c r="C11" s="22">
        <v>934.23</v>
      </c>
      <c r="D11" s="22"/>
      <c r="E11" s="23"/>
      <c r="F11" s="22">
        <f t="shared" si="0"/>
        <v>164533.73000000001</v>
      </c>
      <c r="H11" s="21" t="s">
        <v>11</v>
      </c>
      <c r="I11" s="22">
        <v>164533.73000000001</v>
      </c>
      <c r="J11" s="22">
        <v>847.33</v>
      </c>
      <c r="K11" s="22">
        <v>59476.19</v>
      </c>
      <c r="L11" s="23"/>
      <c r="M11" s="22">
        <f t="shared" si="1"/>
        <v>224857.25</v>
      </c>
    </row>
    <row r="12" spans="1:14" x14ac:dyDescent="0.25">
      <c r="A12" s="21" t="s">
        <v>12</v>
      </c>
      <c r="B12" s="22">
        <v>932991.29</v>
      </c>
      <c r="C12" s="22">
        <v>10933.31</v>
      </c>
      <c r="D12" s="22"/>
      <c r="E12" s="23"/>
      <c r="F12" s="22">
        <f t="shared" si="0"/>
        <v>943924.60000000009</v>
      </c>
      <c r="H12" s="21" t="s">
        <v>12</v>
      </c>
      <c r="I12" s="22">
        <v>943924.6</v>
      </c>
      <c r="J12" s="22">
        <v>4232.95</v>
      </c>
      <c r="K12" s="22"/>
      <c r="L12" s="23">
        <v>-25362.03</v>
      </c>
      <c r="M12" s="22">
        <f t="shared" si="1"/>
        <v>922795.5199999999</v>
      </c>
      <c r="N12" s="24" t="s">
        <v>13</v>
      </c>
    </row>
    <row r="13" spans="1:14" x14ac:dyDescent="0.25">
      <c r="A13" s="21" t="s">
        <v>14</v>
      </c>
      <c r="B13" s="22">
        <v>211572.8</v>
      </c>
      <c r="C13" s="22">
        <v>2194.9</v>
      </c>
      <c r="D13" s="22"/>
      <c r="E13" s="23"/>
      <c r="F13" s="22">
        <f t="shared" si="0"/>
        <v>213767.69999999998</v>
      </c>
      <c r="H13" s="21" t="s">
        <v>14</v>
      </c>
      <c r="I13" s="22">
        <v>213767.7</v>
      </c>
      <c r="J13" s="22">
        <v>509.6</v>
      </c>
      <c r="K13" s="22"/>
      <c r="L13" s="23">
        <v>-5973.36</v>
      </c>
      <c r="M13" s="22">
        <f t="shared" si="1"/>
        <v>208303.94000000003</v>
      </c>
      <c r="N13" s="24" t="s">
        <v>13</v>
      </c>
    </row>
    <row r="14" spans="1:14" x14ac:dyDescent="0.25">
      <c r="A14" s="25" t="s">
        <v>15</v>
      </c>
      <c r="B14" s="22">
        <v>680385.45</v>
      </c>
      <c r="C14" s="22">
        <v>3532.64</v>
      </c>
      <c r="D14" s="22"/>
      <c r="E14" s="23">
        <v>-80000</v>
      </c>
      <c r="F14" s="22">
        <f t="shared" si="0"/>
        <v>603918.09</v>
      </c>
      <c r="H14" s="25" t="s">
        <v>15</v>
      </c>
      <c r="I14" s="22">
        <v>603918.09</v>
      </c>
      <c r="J14" s="22">
        <v>2660.32</v>
      </c>
      <c r="K14" s="22">
        <v>100000</v>
      </c>
      <c r="L14" s="23">
        <v>-73000</v>
      </c>
      <c r="M14" s="22">
        <f t="shared" si="1"/>
        <v>633578.40999999992</v>
      </c>
    </row>
    <row r="15" spans="1:14" x14ac:dyDescent="0.25">
      <c r="A15" s="25" t="s">
        <v>16</v>
      </c>
      <c r="B15" s="22">
        <v>1301350</v>
      </c>
      <c r="C15" s="22">
        <v>14050</v>
      </c>
      <c r="D15" s="22"/>
      <c r="E15" s="23"/>
      <c r="F15" s="22">
        <f t="shared" si="0"/>
        <v>1315400</v>
      </c>
      <c r="H15" s="25" t="s">
        <v>16</v>
      </c>
      <c r="I15" s="22">
        <v>1315400</v>
      </c>
      <c r="J15" s="22">
        <v>8492.2999999999993</v>
      </c>
      <c r="K15" s="22"/>
      <c r="L15" s="23">
        <v>-36862.300000000003</v>
      </c>
      <c r="M15" s="22">
        <f t="shared" si="1"/>
        <v>1287030</v>
      </c>
      <c r="N15" s="24" t="s">
        <v>17</v>
      </c>
    </row>
    <row r="16" spans="1:14" x14ac:dyDescent="0.25">
      <c r="A16" s="25" t="s">
        <v>18</v>
      </c>
      <c r="B16" s="22">
        <v>4072880.48</v>
      </c>
      <c r="C16" s="22">
        <v>23366.59</v>
      </c>
      <c r="D16" s="22"/>
      <c r="E16" s="23"/>
      <c r="F16" s="22">
        <f t="shared" si="0"/>
        <v>4096247.07</v>
      </c>
      <c r="H16" s="25" t="s">
        <v>18</v>
      </c>
      <c r="I16" s="22">
        <v>4096247.07</v>
      </c>
      <c r="J16" s="22">
        <v>21699.37</v>
      </c>
      <c r="K16" s="22"/>
      <c r="L16" s="23"/>
      <c r="M16" s="22">
        <f t="shared" si="1"/>
        <v>4117946.44</v>
      </c>
    </row>
    <row r="17" spans="1:14" x14ac:dyDescent="0.25">
      <c r="A17" s="25" t="s">
        <v>19</v>
      </c>
      <c r="B17" s="22">
        <v>2367291.96</v>
      </c>
      <c r="C17" s="22">
        <v>38607.629999999997</v>
      </c>
      <c r="D17" s="22"/>
      <c r="E17" s="23"/>
      <c r="F17" s="22">
        <f t="shared" si="0"/>
        <v>2405899.59</v>
      </c>
      <c r="H17" s="25" t="s">
        <v>19</v>
      </c>
      <c r="I17" s="22">
        <v>2405899.59</v>
      </c>
      <c r="J17" s="22">
        <v>18240.810000000001</v>
      </c>
      <c r="K17" s="22"/>
      <c r="L17" s="23"/>
      <c r="M17" s="22">
        <f t="shared" si="1"/>
        <v>2424140.4</v>
      </c>
    </row>
    <row r="18" spans="1:14" x14ac:dyDescent="0.25">
      <c r="A18" s="25" t="s">
        <v>20</v>
      </c>
      <c r="B18" s="22">
        <v>871967.76</v>
      </c>
      <c r="C18" s="22">
        <v>8336.2999999999993</v>
      </c>
      <c r="D18" s="22"/>
      <c r="E18" s="23"/>
      <c r="F18" s="22">
        <f t="shared" si="0"/>
        <v>880304.06</v>
      </c>
      <c r="H18" s="25" t="s">
        <v>20</v>
      </c>
      <c r="I18" s="22">
        <v>880304.06</v>
      </c>
      <c r="J18" s="22">
        <v>5015.57</v>
      </c>
      <c r="K18" s="22"/>
      <c r="L18" s="23"/>
      <c r="M18" s="22">
        <f t="shared" si="1"/>
        <v>885319.63</v>
      </c>
    </row>
    <row r="19" spans="1:14" x14ac:dyDescent="0.25">
      <c r="A19" s="26" t="s">
        <v>21</v>
      </c>
      <c r="B19" s="22">
        <v>1255767.46</v>
      </c>
      <c r="C19" s="22">
        <v>6956.14</v>
      </c>
      <c r="D19" s="22"/>
      <c r="E19" s="23">
        <v>-688477.6</v>
      </c>
      <c r="F19" s="22">
        <f t="shared" si="0"/>
        <v>574245.99999999988</v>
      </c>
      <c r="H19" s="26" t="s">
        <v>21</v>
      </c>
      <c r="I19" s="22">
        <v>574246</v>
      </c>
      <c r="J19" s="22">
        <v>3065.21</v>
      </c>
      <c r="K19" s="22"/>
      <c r="L19" s="23"/>
      <c r="M19" s="22">
        <f t="shared" si="1"/>
        <v>577311.21</v>
      </c>
    </row>
    <row r="20" spans="1:14" x14ac:dyDescent="0.25">
      <c r="A20" s="26" t="s">
        <v>22</v>
      </c>
      <c r="B20" s="22">
        <v>1979327.94</v>
      </c>
      <c r="C20" s="23">
        <v>33279.660000000003</v>
      </c>
      <c r="D20" s="22">
        <v>733656.06</v>
      </c>
      <c r="E20" s="22"/>
      <c r="F20" s="22">
        <f t="shared" si="0"/>
        <v>2746263.66</v>
      </c>
      <c r="H20" s="26" t="s">
        <v>22</v>
      </c>
      <c r="I20" s="22">
        <v>2746263.66</v>
      </c>
      <c r="J20" s="23">
        <v>32115.27</v>
      </c>
      <c r="K20" s="22"/>
      <c r="L20" s="22"/>
      <c r="M20" s="22">
        <f t="shared" si="1"/>
        <v>2778378.93</v>
      </c>
    </row>
    <row r="21" spans="1:14" x14ac:dyDescent="0.25">
      <c r="A21" s="26" t="s">
        <v>23</v>
      </c>
      <c r="B21" s="22"/>
      <c r="C21" s="23"/>
      <c r="D21" s="22"/>
      <c r="E21" s="22"/>
      <c r="F21" s="22">
        <f t="shared" si="0"/>
        <v>0</v>
      </c>
      <c r="H21" s="26" t="s">
        <v>23</v>
      </c>
      <c r="I21" s="22">
        <v>673566.5</v>
      </c>
      <c r="J21" s="23">
        <v>1253.24</v>
      </c>
      <c r="K21" s="22"/>
      <c r="L21" s="22"/>
      <c r="M21" s="22">
        <f t="shared" si="1"/>
        <v>674819.74</v>
      </c>
    </row>
    <row r="22" spans="1:14" x14ac:dyDescent="0.25">
      <c r="A22" s="26" t="s">
        <v>24</v>
      </c>
      <c r="B22" s="22">
        <v>738054.12</v>
      </c>
      <c r="C22" s="22">
        <v>24902.87</v>
      </c>
      <c r="D22" s="22"/>
      <c r="E22" s="22"/>
      <c r="F22" s="22">
        <f t="shared" si="0"/>
        <v>762956.99</v>
      </c>
      <c r="H22" s="26" t="s">
        <v>24</v>
      </c>
      <c r="I22" s="22">
        <v>762956.99</v>
      </c>
      <c r="J22" s="22">
        <v>4131.58</v>
      </c>
      <c r="K22" s="22"/>
      <c r="L22" s="22"/>
      <c r="M22" s="22">
        <f t="shared" si="1"/>
        <v>767088.57</v>
      </c>
    </row>
    <row r="23" spans="1:14" x14ac:dyDescent="0.25">
      <c r="A23" s="26" t="s">
        <v>25</v>
      </c>
      <c r="B23" s="22">
        <v>1194410.08</v>
      </c>
      <c r="C23" s="22">
        <v>15613.94</v>
      </c>
      <c r="D23" s="22"/>
      <c r="E23" s="22"/>
      <c r="F23" s="22">
        <f t="shared" si="0"/>
        <v>1210024.02</v>
      </c>
      <c r="H23" s="26" t="s">
        <v>25</v>
      </c>
      <c r="I23" s="22">
        <v>1210024.02</v>
      </c>
      <c r="J23" s="22">
        <v>6434.6</v>
      </c>
      <c r="K23" s="22"/>
      <c r="L23" s="22"/>
      <c r="M23" s="22">
        <f t="shared" si="1"/>
        <v>1216458.6200000001</v>
      </c>
    </row>
    <row r="24" spans="1:14" x14ac:dyDescent="0.25">
      <c r="A24" s="24" t="s">
        <v>26</v>
      </c>
      <c r="B24" s="22">
        <v>4114441.87</v>
      </c>
      <c r="C24" s="22">
        <v>138826.47</v>
      </c>
      <c r="D24" s="22"/>
      <c r="E24" s="22"/>
      <c r="F24" s="22">
        <f t="shared" si="0"/>
        <v>4253268.34</v>
      </c>
      <c r="H24" s="24" t="s">
        <v>26</v>
      </c>
      <c r="I24" s="22">
        <v>4253268.34</v>
      </c>
      <c r="J24" s="22">
        <v>22875.67</v>
      </c>
      <c r="K24" s="22"/>
      <c r="L24" s="22">
        <v>-708027.68</v>
      </c>
      <c r="M24" s="22">
        <f t="shared" si="1"/>
        <v>3568116.3299999996</v>
      </c>
    </row>
    <row r="25" spans="1:14" x14ac:dyDescent="0.25">
      <c r="A25" s="24" t="s">
        <v>27</v>
      </c>
      <c r="B25" s="22">
        <v>75071.839999999997</v>
      </c>
      <c r="C25" s="22">
        <v>1400.83</v>
      </c>
      <c r="D25" s="22">
        <v>58492.15</v>
      </c>
      <c r="E25" s="22"/>
      <c r="F25" s="22">
        <f t="shared" si="0"/>
        <v>134964.82</v>
      </c>
      <c r="H25" s="24" t="s">
        <v>27</v>
      </c>
      <c r="I25" s="22">
        <v>134964.82</v>
      </c>
      <c r="J25" s="22">
        <v>717.71</v>
      </c>
      <c r="K25" s="22"/>
      <c r="L25" s="22"/>
      <c r="M25" s="22">
        <f t="shared" si="1"/>
        <v>135682.53</v>
      </c>
    </row>
    <row r="26" spans="1:14" x14ac:dyDescent="0.25">
      <c r="A26" s="24" t="s">
        <v>28</v>
      </c>
      <c r="B26" s="22">
        <v>768607.39</v>
      </c>
      <c r="C26" s="22">
        <v>4379.6899999999996</v>
      </c>
      <c r="D26" s="22"/>
      <c r="E26" s="22"/>
      <c r="F26" s="22">
        <f t="shared" si="0"/>
        <v>772987.08</v>
      </c>
      <c r="H26" s="24" t="s">
        <v>28</v>
      </c>
      <c r="I26" s="22">
        <v>772987.08</v>
      </c>
      <c r="J26" s="22">
        <v>3491.45</v>
      </c>
      <c r="K26" s="22">
        <v>205761.22</v>
      </c>
      <c r="L26" s="22"/>
      <c r="M26" s="22">
        <f t="shared" si="1"/>
        <v>982239.74999999988</v>
      </c>
    </row>
    <row r="27" spans="1:14" x14ac:dyDescent="0.25">
      <c r="A27" s="24" t="s">
        <v>29</v>
      </c>
      <c r="B27" s="22">
        <v>3617404.37</v>
      </c>
      <c r="C27" s="22">
        <v>20614.099999999999</v>
      </c>
      <c r="D27" s="22"/>
      <c r="E27" s="22"/>
      <c r="F27" s="22">
        <f t="shared" si="0"/>
        <v>3638018.47</v>
      </c>
      <c r="H27" s="24" t="s">
        <v>29</v>
      </c>
      <c r="I27" s="22">
        <v>3638018.47</v>
      </c>
      <c r="J27" s="22">
        <v>19418.990000000002</v>
      </c>
      <c r="K27" s="22"/>
      <c r="L27" s="22"/>
      <c r="M27" s="22">
        <f t="shared" si="1"/>
        <v>3657437.4600000004</v>
      </c>
    </row>
    <row r="28" spans="1:14" x14ac:dyDescent="0.25">
      <c r="A28" s="24" t="s">
        <v>30</v>
      </c>
      <c r="B28" s="22">
        <v>642257.03</v>
      </c>
      <c r="C28" s="22">
        <v>8801.0499999999993</v>
      </c>
      <c r="D28" s="22"/>
      <c r="E28" s="22"/>
      <c r="F28" s="22">
        <f t="shared" si="0"/>
        <v>651058.08000000007</v>
      </c>
      <c r="H28" s="24" t="s">
        <v>30</v>
      </c>
      <c r="I28" s="22">
        <v>651058.07999999996</v>
      </c>
      <c r="J28" s="22">
        <v>7613.59</v>
      </c>
      <c r="K28" s="22"/>
      <c r="L28" s="22"/>
      <c r="M28" s="22">
        <f t="shared" si="1"/>
        <v>658671.66999999993</v>
      </c>
    </row>
    <row r="29" spans="1:14" x14ac:dyDescent="0.25">
      <c r="A29" s="24" t="s">
        <v>31</v>
      </c>
      <c r="B29" s="22">
        <v>3957186</v>
      </c>
      <c r="C29" s="22">
        <v>42129</v>
      </c>
      <c r="D29" s="22"/>
      <c r="E29" s="22"/>
      <c r="F29" s="22">
        <f t="shared" si="0"/>
        <v>3999315</v>
      </c>
      <c r="H29" s="24" t="s">
        <v>31</v>
      </c>
      <c r="I29" s="22">
        <v>3999315</v>
      </c>
      <c r="J29" s="22">
        <v>25354.25</v>
      </c>
      <c r="K29" s="22"/>
      <c r="L29" s="22">
        <v>-108643.25</v>
      </c>
      <c r="M29" s="22">
        <f t="shared" si="1"/>
        <v>3916026</v>
      </c>
      <c r="N29" s="24" t="s">
        <v>32</v>
      </c>
    </row>
    <row r="30" spans="1:14" x14ac:dyDescent="0.25">
      <c r="A30" s="24" t="s">
        <v>33</v>
      </c>
      <c r="B30" s="22">
        <v>1069577.31</v>
      </c>
      <c r="C30" s="22">
        <v>32625.67</v>
      </c>
      <c r="D30" s="22"/>
      <c r="E30" s="22"/>
      <c r="F30" s="22">
        <f t="shared" si="0"/>
        <v>1102202.98</v>
      </c>
      <c r="H30" s="24" t="s">
        <v>33</v>
      </c>
      <c r="I30" s="22">
        <v>365083.8</v>
      </c>
      <c r="J30" s="22">
        <v>863.25</v>
      </c>
      <c r="K30" s="22"/>
      <c r="L30" s="22">
        <v>-9712.65</v>
      </c>
      <c r="M30" s="22">
        <f t="shared" si="1"/>
        <v>356234.39999999997</v>
      </c>
      <c r="N30" s="24" t="s">
        <v>32</v>
      </c>
    </row>
    <row r="31" spans="1:14" x14ac:dyDescent="0.25">
      <c r="A31" s="24" t="s">
        <v>34</v>
      </c>
      <c r="B31" s="22">
        <v>1170144.25</v>
      </c>
      <c r="C31" s="22">
        <v>12232.1</v>
      </c>
      <c r="D31" s="22"/>
      <c r="E31" s="22"/>
      <c r="F31" s="22">
        <f t="shared" si="0"/>
        <v>1182376.3500000001</v>
      </c>
      <c r="H31" s="24" t="s">
        <v>34</v>
      </c>
      <c r="I31" s="22">
        <v>1182376.3500000001</v>
      </c>
      <c r="J31" s="22">
        <v>2807.18</v>
      </c>
      <c r="K31" s="22"/>
      <c r="L31" s="22">
        <v>-31547.62</v>
      </c>
      <c r="M31" s="22">
        <f t="shared" si="1"/>
        <v>1153635.9099999999</v>
      </c>
      <c r="N31" s="24" t="s">
        <v>32</v>
      </c>
    </row>
    <row r="32" spans="1:14" x14ac:dyDescent="0.25">
      <c r="A32" s="24" t="s">
        <v>35</v>
      </c>
      <c r="B32" s="22">
        <v>361311</v>
      </c>
      <c r="C32" s="22">
        <v>3772.8</v>
      </c>
      <c r="D32" s="22"/>
      <c r="E32" s="23"/>
      <c r="F32" s="22">
        <f t="shared" si="0"/>
        <v>365083.8</v>
      </c>
      <c r="H32" s="24" t="s">
        <v>35</v>
      </c>
      <c r="I32" s="22">
        <v>1102202.98</v>
      </c>
      <c r="J32" s="22">
        <v>5123.58</v>
      </c>
      <c r="K32" s="22"/>
      <c r="L32" s="22">
        <v>-27703</v>
      </c>
      <c r="M32" s="22">
        <f t="shared" si="1"/>
        <v>1079623.56</v>
      </c>
      <c r="N32" s="24" t="s">
        <v>32</v>
      </c>
    </row>
    <row r="33" spans="1:13" x14ac:dyDescent="0.25">
      <c r="B33" s="20"/>
      <c r="C33" s="22"/>
      <c r="D33" s="22"/>
      <c r="E33" s="22"/>
      <c r="F33" s="22">
        <f t="shared" si="0"/>
        <v>0</v>
      </c>
      <c r="I33" s="22"/>
      <c r="J33" s="22"/>
      <c r="K33" s="22"/>
      <c r="L33" s="22"/>
      <c r="M33" s="22">
        <f t="shared" si="1"/>
        <v>0</v>
      </c>
    </row>
    <row r="34" spans="1:13" x14ac:dyDescent="0.25">
      <c r="B34" s="20"/>
      <c r="C34" s="22"/>
      <c r="D34" s="22"/>
      <c r="E34" s="22"/>
      <c r="F34" s="22"/>
      <c r="I34" s="22"/>
      <c r="J34" s="22"/>
      <c r="K34" s="22"/>
      <c r="L34" s="22"/>
      <c r="M34" s="22">
        <f t="shared" si="1"/>
        <v>0</v>
      </c>
    </row>
    <row r="35" spans="1:13" x14ac:dyDescent="0.25">
      <c r="B35" s="22"/>
      <c r="C35" s="22"/>
      <c r="D35" s="22"/>
      <c r="E35" s="22"/>
      <c r="F35" s="22"/>
      <c r="I35" s="22"/>
      <c r="J35" s="22"/>
      <c r="K35" s="22"/>
      <c r="L35" s="22"/>
      <c r="M35" s="22"/>
    </row>
    <row r="36" spans="1:13" x14ac:dyDescent="0.25">
      <c r="A36" t="s">
        <v>36</v>
      </c>
      <c r="B36" s="22">
        <f>SUM(B6:B35)</f>
        <v>39496448.620000005</v>
      </c>
      <c r="C36" s="22">
        <f>SUM(C6:C35)</f>
        <v>545826.27</v>
      </c>
      <c r="D36" s="22">
        <f>SUM(D6:D35)</f>
        <v>792148.21000000008</v>
      </c>
      <c r="E36" s="22">
        <f>SUM(E6:E35)</f>
        <v>-768477.6</v>
      </c>
      <c r="F36" s="22">
        <f>SUM(F6:F35)</f>
        <v>40065945.499999993</v>
      </c>
      <c r="H36" t="s">
        <v>36</v>
      </c>
      <c r="I36" s="22">
        <f>SUM(I6:I35)</f>
        <v>40739511.999999993</v>
      </c>
      <c r="J36" s="22">
        <f>SUM(J6:J35)</f>
        <v>270982.95999999996</v>
      </c>
      <c r="K36" s="22">
        <f>SUM(K6:K35)</f>
        <v>365237.41000000003</v>
      </c>
      <c r="L36" s="22">
        <f>SUM(L6:L35)</f>
        <v>-1054972.69</v>
      </c>
      <c r="M36" s="22">
        <f>SUM(M6:M35)</f>
        <v>40320759.679999992</v>
      </c>
    </row>
    <row r="37" spans="1:13" x14ac:dyDescent="0.25">
      <c r="B37" s="22"/>
      <c r="C37" s="22"/>
      <c r="D37" s="22"/>
      <c r="E37" s="22"/>
      <c r="F37" s="22"/>
      <c r="I37" s="22"/>
      <c r="J37" s="22"/>
      <c r="K37" s="22"/>
      <c r="L37" s="22"/>
      <c r="M37" s="22"/>
    </row>
    <row r="38" spans="1:13" x14ac:dyDescent="0.25">
      <c r="A38" t="s">
        <v>37</v>
      </c>
      <c r="B38" s="22">
        <f>B36+D36+E36</f>
        <v>39520119.230000004</v>
      </c>
      <c r="C38" s="22"/>
      <c r="D38" s="22"/>
      <c r="E38" s="22"/>
      <c r="F38" s="22"/>
      <c r="H38" t="s">
        <v>37</v>
      </c>
      <c r="I38" s="22">
        <f>I36+K36+L36</f>
        <v>40049776.719999991</v>
      </c>
      <c r="J38" s="22"/>
      <c r="K38" s="22"/>
      <c r="L38" s="22"/>
      <c r="M38" s="22"/>
    </row>
    <row r="39" spans="1:13" x14ac:dyDescent="0.25">
      <c r="A39" t="s">
        <v>38</v>
      </c>
      <c r="B39" s="22">
        <f>F36</f>
        <v>40065945.499999993</v>
      </c>
      <c r="C39" s="22"/>
      <c r="D39" s="22"/>
      <c r="E39" s="22"/>
      <c r="F39" s="22"/>
      <c r="H39" t="s">
        <v>38</v>
      </c>
      <c r="I39" s="22">
        <f>M36</f>
        <v>40320759.679999992</v>
      </c>
      <c r="J39" s="22"/>
      <c r="K39" s="22"/>
      <c r="L39" s="22"/>
      <c r="M39" s="22"/>
    </row>
    <row r="40" spans="1:13" x14ac:dyDescent="0.25">
      <c r="A40" t="s">
        <v>39</v>
      </c>
      <c r="B40" s="27">
        <f>(C36*100)/B36</f>
        <v>1.3819629082388114</v>
      </c>
      <c r="C40" s="20"/>
      <c r="D40" s="20"/>
      <c r="E40" s="20"/>
      <c r="F40" s="20"/>
      <c r="H40" t="s">
        <v>39</v>
      </c>
      <c r="I40" s="27">
        <f>(J36*100)/I36</f>
        <v>0.66516005395450006</v>
      </c>
      <c r="J40" s="20"/>
      <c r="K40" s="20"/>
      <c r="L40" s="20"/>
      <c r="M40" s="20"/>
    </row>
    <row r="43" spans="1:13" x14ac:dyDescent="0.25">
      <c r="A43" s="16" t="s">
        <v>40</v>
      </c>
      <c r="B43" s="14">
        <v>43160</v>
      </c>
      <c r="C43" s="14"/>
      <c r="D43" s="14"/>
      <c r="E43" s="14"/>
      <c r="F43" s="14"/>
      <c r="H43" s="16" t="s">
        <v>41</v>
      </c>
      <c r="I43" s="14">
        <v>43191</v>
      </c>
      <c r="J43" s="14"/>
      <c r="K43" s="14"/>
      <c r="L43" s="14"/>
      <c r="M43" s="14"/>
    </row>
    <row r="44" spans="1:13" x14ac:dyDescent="0.25">
      <c r="A44" s="17"/>
      <c r="B44" s="18"/>
      <c r="C44" s="18"/>
      <c r="D44" s="18"/>
      <c r="E44" s="18"/>
      <c r="F44" s="18"/>
      <c r="H44" s="17"/>
      <c r="I44" s="18"/>
      <c r="J44" s="18"/>
      <c r="K44" s="18"/>
      <c r="L44" s="18"/>
      <c r="M44" s="18"/>
    </row>
    <row r="45" spans="1:13" x14ac:dyDescent="0.25">
      <c r="A45" s="19"/>
      <c r="B45" s="20" t="s">
        <v>42</v>
      </c>
      <c r="C45" s="20" t="s">
        <v>2</v>
      </c>
      <c r="D45" s="20" t="s">
        <v>3</v>
      </c>
      <c r="E45" s="20" t="s">
        <v>4</v>
      </c>
      <c r="F45" s="20" t="s">
        <v>43</v>
      </c>
      <c r="H45" s="19"/>
      <c r="I45" s="20"/>
      <c r="J45" s="20" t="s">
        <v>2</v>
      </c>
      <c r="K45" s="20" t="s">
        <v>3</v>
      </c>
      <c r="L45" s="20" t="s">
        <v>4</v>
      </c>
      <c r="M45" s="20"/>
    </row>
    <row r="46" spans="1:13" x14ac:dyDescent="0.25">
      <c r="A46" s="21" t="s">
        <v>5</v>
      </c>
      <c r="B46" s="22">
        <v>5663688.5300000003</v>
      </c>
      <c r="C46" s="28">
        <v>73695.490000000005</v>
      </c>
      <c r="D46" s="22"/>
      <c r="E46" s="22"/>
      <c r="F46" s="22">
        <f t="shared" ref="F46:F73" si="2">SUM(B46:E46)</f>
        <v>5737384.0200000005</v>
      </c>
      <c r="H46" s="21" t="s">
        <v>5</v>
      </c>
      <c r="I46" s="28">
        <v>5737384.0199999996</v>
      </c>
      <c r="J46" s="28">
        <v>24535.73</v>
      </c>
      <c r="K46" s="22"/>
      <c r="L46" s="22"/>
      <c r="M46" s="22">
        <f t="shared" ref="M46:M73" si="3">SUM(I46:L46)</f>
        <v>5761919.75</v>
      </c>
    </row>
    <row r="47" spans="1:13" x14ac:dyDescent="0.25">
      <c r="A47" s="21" t="s">
        <v>6</v>
      </c>
      <c r="B47" s="22">
        <v>212723.96</v>
      </c>
      <c r="C47" s="28">
        <v>1908.71</v>
      </c>
      <c r="D47" s="22"/>
      <c r="E47" s="22"/>
      <c r="F47" s="22">
        <f t="shared" si="2"/>
        <v>214632.66999999998</v>
      </c>
      <c r="H47" s="21" t="s">
        <v>6</v>
      </c>
      <c r="I47" s="28">
        <v>214632.67</v>
      </c>
      <c r="J47" s="28">
        <v>-322.75</v>
      </c>
      <c r="K47" s="22"/>
      <c r="L47" s="22"/>
      <c r="M47" s="22">
        <f t="shared" si="3"/>
        <v>214309.92</v>
      </c>
    </row>
    <row r="48" spans="1:13" x14ac:dyDescent="0.25">
      <c r="A48" s="21" t="s">
        <v>7</v>
      </c>
      <c r="B48" s="22">
        <v>1016758.98</v>
      </c>
      <c r="C48" s="28">
        <v>11186.5</v>
      </c>
      <c r="D48" s="22"/>
      <c r="E48" s="23"/>
      <c r="F48" s="22">
        <f t="shared" si="2"/>
        <v>1027945.48</v>
      </c>
      <c r="H48" s="21" t="s">
        <v>7</v>
      </c>
      <c r="I48" s="28">
        <v>1027945.48</v>
      </c>
      <c r="J48" s="28">
        <v>6907.21</v>
      </c>
      <c r="K48" s="22"/>
      <c r="L48" s="23"/>
      <c r="M48" s="22">
        <f t="shared" si="3"/>
        <v>1034852.69</v>
      </c>
    </row>
    <row r="49" spans="1:13" x14ac:dyDescent="0.25">
      <c r="A49" s="21" t="s">
        <v>9</v>
      </c>
      <c r="B49" s="22">
        <v>489034.31</v>
      </c>
      <c r="C49" s="28">
        <v>3099.49</v>
      </c>
      <c r="D49" s="22"/>
      <c r="E49" s="23"/>
      <c r="F49" s="22">
        <f t="shared" si="2"/>
        <v>492133.8</v>
      </c>
      <c r="H49" s="21" t="s">
        <v>9</v>
      </c>
      <c r="I49" s="28">
        <v>492133.8</v>
      </c>
      <c r="J49" s="28">
        <v>2362.06</v>
      </c>
      <c r="K49" s="22"/>
      <c r="L49" s="23"/>
      <c r="M49" s="22">
        <f t="shared" si="3"/>
        <v>494495.86</v>
      </c>
    </row>
    <row r="50" spans="1:13" x14ac:dyDescent="0.25">
      <c r="A50" s="21" t="s">
        <v>10</v>
      </c>
      <c r="B50" s="22">
        <v>712857.63</v>
      </c>
      <c r="C50" s="28">
        <v>10566.16</v>
      </c>
      <c r="D50" s="22"/>
      <c r="E50" s="23"/>
      <c r="F50" s="22">
        <f t="shared" si="2"/>
        <v>723423.79</v>
      </c>
      <c r="H50" s="21" t="s">
        <v>10</v>
      </c>
      <c r="I50" s="28">
        <v>723423.79</v>
      </c>
      <c r="J50" s="28">
        <v>4997.08</v>
      </c>
      <c r="K50" s="22"/>
      <c r="L50" s="23"/>
      <c r="M50" s="22">
        <f t="shared" si="3"/>
        <v>728420.87</v>
      </c>
    </row>
    <row r="51" spans="1:13" x14ac:dyDescent="0.25">
      <c r="A51" s="21" t="s">
        <v>11</v>
      </c>
      <c r="B51" s="22">
        <v>224857.25</v>
      </c>
      <c r="C51" s="28">
        <v>1213.27</v>
      </c>
      <c r="D51" s="22"/>
      <c r="E51" s="23"/>
      <c r="F51" s="22">
        <f t="shared" si="2"/>
        <v>226070.52</v>
      </c>
      <c r="H51" s="21" t="s">
        <v>11</v>
      </c>
      <c r="I51" s="28">
        <v>226070.52</v>
      </c>
      <c r="J51" s="28">
        <v>1170.1300000000001</v>
      </c>
      <c r="K51" s="22"/>
      <c r="L51" s="23"/>
      <c r="M51" s="22">
        <f t="shared" si="3"/>
        <v>227240.65</v>
      </c>
    </row>
    <row r="52" spans="1:13" x14ac:dyDescent="0.25">
      <c r="A52" s="21" t="s">
        <v>12</v>
      </c>
      <c r="B52" s="22">
        <v>922795.52000000002</v>
      </c>
      <c r="C52" s="28">
        <v>11680.34</v>
      </c>
      <c r="D52" s="22"/>
      <c r="E52" s="23"/>
      <c r="F52" s="22">
        <f t="shared" si="2"/>
        <v>934475.86</v>
      </c>
      <c r="H52" s="21" t="s">
        <v>12</v>
      </c>
      <c r="I52" s="28">
        <v>934475.86</v>
      </c>
      <c r="J52" s="28">
        <v>5358.03</v>
      </c>
      <c r="K52" s="22"/>
      <c r="L52" s="23"/>
      <c r="M52" s="22">
        <f t="shared" si="3"/>
        <v>939833.89</v>
      </c>
    </row>
    <row r="53" spans="1:13" x14ac:dyDescent="0.25">
      <c r="A53" s="21" t="s">
        <v>14</v>
      </c>
      <c r="B53" s="22">
        <v>208303.94</v>
      </c>
      <c r="C53" s="28">
        <v>1192.6400000000001</v>
      </c>
      <c r="D53" s="22"/>
      <c r="E53" s="23"/>
      <c r="F53" s="22">
        <f t="shared" si="2"/>
        <v>209496.58000000002</v>
      </c>
      <c r="H53" s="21" t="s">
        <v>14</v>
      </c>
      <c r="I53" s="28">
        <v>209496.58</v>
      </c>
      <c r="J53" s="28">
        <v>868.18</v>
      </c>
      <c r="K53" s="22"/>
      <c r="L53" s="23"/>
      <c r="M53" s="22">
        <f t="shared" si="3"/>
        <v>210364.75999999998</v>
      </c>
    </row>
    <row r="54" spans="1:13" x14ac:dyDescent="0.25">
      <c r="A54" s="25" t="s">
        <v>15</v>
      </c>
      <c r="B54" s="22">
        <v>633578.41</v>
      </c>
      <c r="C54" s="28">
        <v>2799.13</v>
      </c>
      <c r="D54" s="22"/>
      <c r="E54" s="23">
        <v>-103000</v>
      </c>
      <c r="F54" s="22">
        <f t="shared" si="2"/>
        <v>533377.54</v>
      </c>
      <c r="H54" s="25" t="s">
        <v>15</v>
      </c>
      <c r="I54" s="28">
        <v>533377.54</v>
      </c>
      <c r="J54" s="28">
        <v>2672.72</v>
      </c>
      <c r="K54" s="22"/>
      <c r="L54" s="23">
        <v>-25000</v>
      </c>
      <c r="M54" s="22">
        <f t="shared" si="3"/>
        <v>511050.26</v>
      </c>
    </row>
    <row r="55" spans="1:13" x14ac:dyDescent="0.25">
      <c r="A55" s="25" t="s">
        <v>16</v>
      </c>
      <c r="B55" s="22">
        <v>1287030</v>
      </c>
      <c r="C55" s="28">
        <v>9610</v>
      </c>
      <c r="D55" s="22"/>
      <c r="E55" s="23"/>
      <c r="F55" s="22">
        <f t="shared" si="2"/>
        <v>1296640</v>
      </c>
      <c r="H55" s="25" t="s">
        <v>16</v>
      </c>
      <c r="I55" s="28">
        <v>1296640</v>
      </c>
      <c r="J55" s="28">
        <v>8850</v>
      </c>
      <c r="K55" s="22"/>
      <c r="L55" s="23"/>
      <c r="M55" s="22">
        <f t="shared" si="3"/>
        <v>1305490</v>
      </c>
    </row>
    <row r="56" spans="1:13" x14ac:dyDescent="0.25">
      <c r="A56" s="25" t="s">
        <v>18</v>
      </c>
      <c r="B56" s="22">
        <v>4117946.44</v>
      </c>
      <c r="C56" s="28">
        <v>26502.03</v>
      </c>
      <c r="D56" s="22"/>
      <c r="E56" s="23"/>
      <c r="F56" s="22">
        <f t="shared" si="2"/>
        <v>4144448.4699999997</v>
      </c>
      <c r="H56" s="25" t="s">
        <v>18</v>
      </c>
      <c r="I56" s="28">
        <v>4144448.47</v>
      </c>
      <c r="J56" s="28">
        <v>20305.8</v>
      </c>
      <c r="K56" s="22"/>
      <c r="L56" s="23"/>
      <c r="M56" s="22">
        <f t="shared" si="3"/>
        <v>4164754.27</v>
      </c>
    </row>
    <row r="57" spans="1:13" x14ac:dyDescent="0.25">
      <c r="A57" s="25" t="s">
        <v>19</v>
      </c>
      <c r="B57" s="22">
        <v>2424140.4</v>
      </c>
      <c r="C57" s="28">
        <v>22815.46</v>
      </c>
      <c r="D57" s="22"/>
      <c r="E57" s="23"/>
      <c r="F57" s="22">
        <f t="shared" si="2"/>
        <v>2446955.86</v>
      </c>
      <c r="H57" s="25" t="s">
        <v>19</v>
      </c>
      <c r="I57" s="28">
        <v>2446955.86</v>
      </c>
      <c r="J57" s="28">
        <v>6205.11</v>
      </c>
      <c r="K57" s="22"/>
      <c r="L57" s="23">
        <v>-45000</v>
      </c>
      <c r="M57" s="22">
        <f t="shared" si="3"/>
        <v>2408160.9699999997</v>
      </c>
    </row>
    <row r="58" spans="1:13" x14ac:dyDescent="0.25">
      <c r="A58" s="25" t="s">
        <v>20</v>
      </c>
      <c r="B58" s="22">
        <v>885319.63</v>
      </c>
      <c r="C58" s="28">
        <v>12949.7</v>
      </c>
      <c r="D58" s="22"/>
      <c r="E58" s="23"/>
      <c r="F58" s="22">
        <f t="shared" si="2"/>
        <v>898269.33</v>
      </c>
      <c r="H58" s="25" t="s">
        <v>20</v>
      </c>
      <c r="I58" s="28">
        <v>898269.33</v>
      </c>
      <c r="J58" s="28">
        <v>8008.88</v>
      </c>
      <c r="K58" s="22">
        <v>765000</v>
      </c>
      <c r="L58" s="23"/>
      <c r="M58" s="22">
        <f t="shared" si="3"/>
        <v>1671278.21</v>
      </c>
    </row>
    <row r="59" spans="1:13" x14ac:dyDescent="0.25">
      <c r="A59" s="26" t="s">
        <v>21</v>
      </c>
      <c r="B59" s="22">
        <v>577311.21</v>
      </c>
      <c r="C59" s="28">
        <v>3689.89</v>
      </c>
      <c r="D59" s="22"/>
      <c r="E59" s="23"/>
      <c r="F59" s="22">
        <f t="shared" si="2"/>
        <v>581001.1</v>
      </c>
      <c r="H59" s="26" t="s">
        <v>21</v>
      </c>
      <c r="I59" s="28">
        <v>581001.1</v>
      </c>
      <c r="J59" s="28">
        <v>2834.82</v>
      </c>
      <c r="K59" s="22"/>
      <c r="L59" s="23"/>
      <c r="M59" s="22">
        <f t="shared" si="3"/>
        <v>583835.91999999993</v>
      </c>
    </row>
    <row r="60" spans="1:13" x14ac:dyDescent="0.25">
      <c r="A60" s="26" t="s">
        <v>22</v>
      </c>
      <c r="B60" s="22">
        <v>2778378.93</v>
      </c>
      <c r="C60" s="29">
        <v>40959.089999999997</v>
      </c>
      <c r="D60" s="22">
        <v>731679.3</v>
      </c>
      <c r="E60" s="23"/>
      <c r="F60" s="22">
        <f t="shared" si="2"/>
        <v>3551017.3200000003</v>
      </c>
      <c r="H60" s="26" t="s">
        <v>22</v>
      </c>
      <c r="I60" s="28">
        <v>3551017.32</v>
      </c>
      <c r="J60" s="29">
        <v>12628.19</v>
      </c>
      <c r="K60" s="22"/>
      <c r="L60" s="23"/>
      <c r="M60" s="22">
        <f t="shared" si="3"/>
        <v>3563645.51</v>
      </c>
    </row>
    <row r="61" spans="1:13" x14ac:dyDescent="0.25">
      <c r="A61" s="26" t="s">
        <v>23</v>
      </c>
      <c r="B61" s="22">
        <v>674819.74</v>
      </c>
      <c r="C61" s="29">
        <v>3407.58</v>
      </c>
      <c r="D61" s="22"/>
      <c r="E61" s="22"/>
      <c r="F61" s="22">
        <f t="shared" si="2"/>
        <v>678227.32</v>
      </c>
      <c r="H61" s="26" t="s">
        <v>23</v>
      </c>
      <c r="I61" s="28">
        <v>678227.32</v>
      </c>
      <c r="J61" s="29">
        <v>3255.55</v>
      </c>
      <c r="K61" s="22"/>
      <c r="L61" s="22"/>
      <c r="M61" s="22">
        <f t="shared" si="3"/>
        <v>681482.87</v>
      </c>
    </row>
    <row r="62" spans="1:13" x14ac:dyDescent="0.25">
      <c r="A62" s="26" t="s">
        <v>24</v>
      </c>
      <c r="B62" s="22">
        <v>767088.57</v>
      </c>
      <c r="C62" s="28">
        <v>7029.69</v>
      </c>
      <c r="D62" s="22"/>
      <c r="E62" s="22"/>
      <c r="F62" s="22">
        <f t="shared" si="2"/>
        <v>774118.25999999989</v>
      </c>
      <c r="H62" s="26" t="s">
        <v>24</v>
      </c>
      <c r="I62" s="28">
        <v>774118.26</v>
      </c>
      <c r="J62" s="28">
        <v>-1241.68</v>
      </c>
      <c r="K62" s="22"/>
      <c r="L62" s="22"/>
      <c r="M62" s="22">
        <f t="shared" si="3"/>
        <v>772876.58</v>
      </c>
    </row>
    <row r="63" spans="1:13" x14ac:dyDescent="0.25">
      <c r="A63" s="26" t="s">
        <v>44</v>
      </c>
      <c r="B63" s="22">
        <v>1216458.6200000001</v>
      </c>
      <c r="C63" s="28">
        <v>19458.23</v>
      </c>
      <c r="D63" s="22"/>
      <c r="E63" s="22"/>
      <c r="F63" s="22">
        <f t="shared" si="2"/>
        <v>1235916.8500000001</v>
      </c>
      <c r="H63" s="26" t="s">
        <v>44</v>
      </c>
      <c r="I63" s="28">
        <v>1235916.8500000001</v>
      </c>
      <c r="J63" s="28">
        <v>5008.96</v>
      </c>
      <c r="K63" s="22"/>
      <c r="L63" s="22"/>
      <c r="M63" s="22">
        <f t="shared" si="3"/>
        <v>1240925.81</v>
      </c>
    </row>
    <row r="64" spans="1:13" x14ac:dyDescent="0.25">
      <c r="A64" s="24" t="s">
        <v>26</v>
      </c>
      <c r="B64" s="22">
        <v>3568116.33</v>
      </c>
      <c r="C64" s="28">
        <v>32698.61</v>
      </c>
      <c r="D64" s="22"/>
      <c r="E64" s="22"/>
      <c r="F64" s="22">
        <f t="shared" si="2"/>
        <v>3600814.94</v>
      </c>
      <c r="H64" s="24" t="s">
        <v>26</v>
      </c>
      <c r="I64" s="28">
        <v>3600814.94</v>
      </c>
      <c r="J64" s="28">
        <v>-4953.8999999999996</v>
      </c>
      <c r="K64" s="22"/>
      <c r="L64" s="22">
        <v>-724991.52</v>
      </c>
      <c r="M64" s="22">
        <f t="shared" si="3"/>
        <v>2870869.52</v>
      </c>
    </row>
    <row r="65" spans="1:13" x14ac:dyDescent="0.25">
      <c r="A65" s="24" t="s">
        <v>27</v>
      </c>
      <c r="B65" s="22">
        <v>135682.53</v>
      </c>
      <c r="C65" s="28">
        <v>2170.35</v>
      </c>
      <c r="D65" s="22"/>
      <c r="E65" s="22"/>
      <c r="F65" s="22">
        <f t="shared" si="2"/>
        <v>137852.88</v>
      </c>
      <c r="H65" s="24" t="s">
        <v>27</v>
      </c>
      <c r="I65" s="28">
        <v>137852.88</v>
      </c>
      <c r="J65" s="28">
        <v>740.18</v>
      </c>
      <c r="K65" s="22">
        <v>59702.32</v>
      </c>
      <c r="L65" s="22"/>
      <c r="M65" s="22">
        <f t="shared" si="3"/>
        <v>198295.38</v>
      </c>
    </row>
    <row r="66" spans="1:13" x14ac:dyDescent="0.25">
      <c r="A66" s="24" t="s">
        <v>28</v>
      </c>
      <c r="B66" s="22">
        <v>982239.75</v>
      </c>
      <c r="C66" s="28">
        <v>4959.92</v>
      </c>
      <c r="D66" s="22"/>
      <c r="E66" s="22"/>
      <c r="F66" s="22">
        <f t="shared" si="2"/>
        <v>987199.67</v>
      </c>
      <c r="H66" s="24" t="s">
        <v>28</v>
      </c>
      <c r="I66" s="28">
        <v>987199.67</v>
      </c>
      <c r="J66" s="28">
        <v>4738.68</v>
      </c>
      <c r="K66" s="22"/>
      <c r="L66" s="22"/>
      <c r="M66" s="22">
        <f t="shared" si="3"/>
        <v>991938.35000000009</v>
      </c>
    </row>
    <row r="67" spans="1:13" x14ac:dyDescent="0.25">
      <c r="A67" s="24" t="s">
        <v>29</v>
      </c>
      <c r="B67" s="22">
        <v>3657437.46</v>
      </c>
      <c r="C67" s="28">
        <v>22994.37</v>
      </c>
      <c r="D67" s="22"/>
      <c r="E67" s="22">
        <v>-715921.73</v>
      </c>
      <c r="F67" s="22">
        <f t="shared" si="2"/>
        <v>2964510.1</v>
      </c>
      <c r="H67" s="24" t="s">
        <v>29</v>
      </c>
      <c r="I67" s="28">
        <v>2964510.1</v>
      </c>
      <c r="J67" s="28">
        <v>14464.43</v>
      </c>
      <c r="K67" s="22"/>
      <c r="L67" s="22"/>
      <c r="M67" s="22">
        <f t="shared" si="3"/>
        <v>2978974.5300000003</v>
      </c>
    </row>
    <row r="68" spans="1:13" x14ac:dyDescent="0.25">
      <c r="A68" s="24" t="s">
        <v>30</v>
      </c>
      <c r="B68" s="22">
        <v>658671.67000000004</v>
      </c>
      <c r="C68" s="28">
        <v>8949.7900000000009</v>
      </c>
      <c r="D68" s="22">
        <v>59752.32</v>
      </c>
      <c r="E68" s="22"/>
      <c r="F68" s="22">
        <f t="shared" si="2"/>
        <v>727373.78</v>
      </c>
      <c r="H68" s="24" t="s">
        <v>30</v>
      </c>
      <c r="I68" s="28">
        <v>727373.78</v>
      </c>
      <c r="J68" s="28">
        <v>2586.71</v>
      </c>
      <c r="K68" s="22"/>
      <c r="L68" s="22"/>
      <c r="M68" s="22">
        <f t="shared" si="3"/>
        <v>729960.49</v>
      </c>
    </row>
    <row r="69" spans="1:13" x14ac:dyDescent="0.25">
      <c r="A69" s="24" t="s">
        <v>31</v>
      </c>
      <c r="B69" s="22">
        <v>3916026</v>
      </c>
      <c r="C69" s="28">
        <v>28680</v>
      </c>
      <c r="D69" s="22"/>
      <c r="E69" s="22"/>
      <c r="F69" s="22">
        <f t="shared" si="2"/>
        <v>3944706</v>
      </c>
      <c r="H69" s="24" t="s">
        <v>31</v>
      </c>
      <c r="I69" s="28">
        <v>3944706</v>
      </c>
      <c r="J69" s="28">
        <v>26301</v>
      </c>
      <c r="K69" s="22"/>
      <c r="L69" s="22"/>
      <c r="M69" s="22">
        <f t="shared" si="3"/>
        <v>3971007</v>
      </c>
    </row>
    <row r="70" spans="1:13" x14ac:dyDescent="0.25">
      <c r="A70" s="24" t="s">
        <v>33</v>
      </c>
      <c r="B70" s="22">
        <v>356234.4</v>
      </c>
      <c r="C70" s="28">
        <v>2047.2</v>
      </c>
      <c r="D70" s="22"/>
      <c r="E70" s="22"/>
      <c r="F70" s="22">
        <f t="shared" si="2"/>
        <v>358281.60000000003</v>
      </c>
      <c r="H70" s="24" t="s">
        <v>33</v>
      </c>
      <c r="I70" s="28">
        <v>358281.6</v>
      </c>
      <c r="J70" s="28">
        <v>1482.9</v>
      </c>
      <c r="K70" s="22"/>
      <c r="L70" s="22"/>
      <c r="M70" s="22">
        <f t="shared" si="3"/>
        <v>359764.5</v>
      </c>
    </row>
    <row r="71" spans="1:13" x14ac:dyDescent="0.25">
      <c r="A71" s="24" t="s">
        <v>34</v>
      </c>
      <c r="B71" s="22">
        <v>1153635.9099999999</v>
      </c>
      <c r="C71" s="28">
        <v>6642.14</v>
      </c>
      <c r="D71" s="22"/>
      <c r="E71" s="22"/>
      <c r="F71" s="22">
        <f t="shared" si="2"/>
        <v>1160278.0499999998</v>
      </c>
      <c r="H71" s="24" t="s">
        <v>34</v>
      </c>
      <c r="I71" s="28">
        <v>1160278.05</v>
      </c>
      <c r="J71" s="28">
        <v>4815.82</v>
      </c>
      <c r="K71" s="22"/>
      <c r="L71" s="22"/>
      <c r="M71" s="22">
        <f t="shared" si="3"/>
        <v>1165093.8700000001</v>
      </c>
    </row>
    <row r="72" spans="1:13" x14ac:dyDescent="0.25">
      <c r="A72" s="24" t="s">
        <v>35</v>
      </c>
      <c r="B72" s="22">
        <v>1079623.56</v>
      </c>
      <c r="C72" s="28">
        <v>23659.33</v>
      </c>
      <c r="D72" s="22"/>
      <c r="E72" s="23"/>
      <c r="F72" s="22">
        <f t="shared" si="2"/>
        <v>1103282.8900000001</v>
      </c>
      <c r="H72" s="24" t="s">
        <v>35</v>
      </c>
      <c r="I72" s="28">
        <v>1103282.8899999999</v>
      </c>
      <c r="J72" s="28">
        <v>-3187.54</v>
      </c>
      <c r="K72" s="22"/>
      <c r="L72" s="23"/>
      <c r="M72" s="22">
        <f t="shared" si="3"/>
        <v>1100095.3499999999</v>
      </c>
    </row>
    <row r="73" spans="1:13" x14ac:dyDescent="0.25">
      <c r="B73" s="20"/>
      <c r="C73" s="22"/>
      <c r="D73" s="22"/>
      <c r="E73" s="22"/>
      <c r="F73" s="22">
        <f t="shared" si="2"/>
        <v>0</v>
      </c>
      <c r="I73" s="20"/>
      <c r="J73" s="22"/>
      <c r="K73" s="22"/>
      <c r="L73" s="22"/>
      <c r="M73" s="22">
        <f t="shared" si="3"/>
        <v>0</v>
      </c>
    </row>
    <row r="74" spans="1:13" x14ac:dyDescent="0.25">
      <c r="B74" s="20"/>
      <c r="C74" s="22"/>
      <c r="D74" s="22"/>
      <c r="E74" s="22"/>
      <c r="F74" s="22"/>
      <c r="I74" s="20"/>
      <c r="J74" s="22"/>
      <c r="K74" s="22"/>
      <c r="L74" s="22"/>
      <c r="M74" s="22"/>
    </row>
    <row r="75" spans="1:13" x14ac:dyDescent="0.25">
      <c r="B75" s="22"/>
      <c r="C75" s="22"/>
      <c r="D75" s="22"/>
      <c r="E75" s="22"/>
      <c r="F75" s="22"/>
      <c r="I75" s="22"/>
      <c r="J75" s="22"/>
      <c r="K75" s="22"/>
      <c r="L75" s="22"/>
      <c r="M75" s="22"/>
    </row>
    <row r="76" spans="1:13" x14ac:dyDescent="0.25">
      <c r="A76" t="s">
        <v>36</v>
      </c>
      <c r="B76" s="22">
        <f>SUM(B46:B75)</f>
        <v>40320759.68</v>
      </c>
      <c r="C76" s="22">
        <f>SUM(C46:C75)</f>
        <v>396565.11</v>
      </c>
      <c r="D76" s="22">
        <f>SUM(D46:D75)</f>
        <v>791431.62</v>
      </c>
      <c r="E76" s="22">
        <f>SUM(E46:E75)</f>
        <v>-818921.73</v>
      </c>
      <c r="F76" s="22">
        <f>SUM(F46:F75)</f>
        <v>40689834.68</v>
      </c>
      <c r="H76" t="s">
        <v>36</v>
      </c>
      <c r="I76" s="22">
        <f>SUM(I46:I75)</f>
        <v>40689834.680000007</v>
      </c>
      <c r="J76" s="22">
        <f>SUM(J46:J75)</f>
        <v>161392.30000000002</v>
      </c>
      <c r="K76" s="22">
        <f>SUM(K46:K75)</f>
        <v>824702.32</v>
      </c>
      <c r="L76" s="22">
        <f>SUM(L46:L75)</f>
        <v>-794991.52</v>
      </c>
      <c r="M76" s="22">
        <f>SUM(M46:M75)</f>
        <v>40880937.780000001</v>
      </c>
    </row>
    <row r="77" spans="1:13" x14ac:dyDescent="0.25">
      <c r="B77" s="22"/>
      <c r="C77" s="22"/>
      <c r="D77" s="22"/>
      <c r="E77" s="22"/>
      <c r="F77" s="22"/>
      <c r="I77" s="22"/>
      <c r="J77" s="22"/>
      <c r="K77" s="22"/>
      <c r="L77" s="22"/>
      <c r="M77" s="22"/>
    </row>
    <row r="78" spans="1:13" x14ac:dyDescent="0.25">
      <c r="A78" t="s">
        <v>37</v>
      </c>
      <c r="B78" s="22">
        <f>B76+D76+E76</f>
        <v>40293269.57</v>
      </c>
      <c r="C78" s="22"/>
      <c r="D78" s="22"/>
      <c r="E78" s="22"/>
      <c r="F78" s="22"/>
      <c r="H78" t="s">
        <v>37</v>
      </c>
      <c r="I78" s="22">
        <f>I76+K76+L76</f>
        <v>40719545.480000004</v>
      </c>
      <c r="J78" s="22"/>
      <c r="K78" s="22"/>
      <c r="L78" s="22"/>
      <c r="M78" s="22"/>
    </row>
    <row r="79" spans="1:13" x14ac:dyDescent="0.25">
      <c r="A79" t="s">
        <v>38</v>
      </c>
      <c r="B79" s="22">
        <f>F76</f>
        <v>40689834.68</v>
      </c>
      <c r="C79" s="22"/>
      <c r="D79" s="22"/>
      <c r="E79" s="22"/>
      <c r="F79" s="22"/>
      <c r="H79" t="s">
        <v>38</v>
      </c>
      <c r="I79" s="22">
        <f>M76</f>
        <v>40880937.780000001</v>
      </c>
      <c r="J79" s="22"/>
      <c r="K79" s="22"/>
      <c r="L79" s="22"/>
      <c r="M79" s="22"/>
    </row>
    <row r="80" spans="1:13" x14ac:dyDescent="0.25">
      <c r="A80" t="s">
        <v>39</v>
      </c>
      <c r="B80" s="27">
        <f>(C76*100)/B76</f>
        <v>0.98352588876619107</v>
      </c>
      <c r="C80" s="20"/>
      <c r="D80" s="20"/>
      <c r="E80" s="20"/>
      <c r="F80" s="20"/>
      <c r="H80" t="s">
        <v>39</v>
      </c>
      <c r="I80" s="27">
        <f>(J76*100)/I76</f>
        <v>0.3966403433910437</v>
      </c>
      <c r="J80" s="20"/>
      <c r="K80" s="20"/>
      <c r="L80" s="20"/>
      <c r="M80" s="20"/>
    </row>
    <row r="81" spans="1:13" x14ac:dyDescent="0.25">
      <c r="A81" s="19"/>
      <c r="B81" s="30"/>
      <c r="C81" s="19"/>
      <c r="D81" s="19"/>
      <c r="E81" s="19"/>
      <c r="F81" s="19"/>
      <c r="G81" s="19"/>
      <c r="H81" s="19"/>
      <c r="I81" s="30"/>
      <c r="J81" s="19"/>
      <c r="K81" s="19"/>
      <c r="L81" s="19"/>
      <c r="M81" s="19"/>
    </row>
    <row r="82" spans="1:13" x14ac:dyDescent="0.25">
      <c r="A82" s="19"/>
      <c r="B82" s="30"/>
      <c r="C82" s="19"/>
      <c r="D82" s="19"/>
      <c r="E82" s="19"/>
      <c r="F82" s="19"/>
      <c r="G82" s="19"/>
      <c r="H82" s="19"/>
      <c r="I82" s="30"/>
      <c r="J82" s="19"/>
      <c r="K82" s="19"/>
      <c r="L82" s="19"/>
      <c r="M82" s="19"/>
    </row>
    <row r="83" spans="1:13" x14ac:dyDescent="0.25">
      <c r="A83" s="16" t="s">
        <v>45</v>
      </c>
      <c r="B83" s="13">
        <v>42856</v>
      </c>
      <c r="C83" s="13"/>
      <c r="D83" s="13"/>
      <c r="E83" s="13"/>
      <c r="F83" s="13"/>
      <c r="H83" s="16" t="s">
        <v>46</v>
      </c>
      <c r="I83" s="13">
        <v>43252</v>
      </c>
      <c r="J83" s="13"/>
      <c r="K83" s="13"/>
      <c r="L83" s="13"/>
      <c r="M83" s="13"/>
    </row>
    <row r="84" spans="1:13" x14ac:dyDescent="0.25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</row>
    <row r="85" spans="1:13" x14ac:dyDescent="0.25">
      <c r="A85" s="19"/>
      <c r="B85" s="20"/>
      <c r="C85" s="20" t="s">
        <v>2</v>
      </c>
      <c r="D85" s="20" t="s">
        <v>3</v>
      </c>
      <c r="E85" s="20" t="s">
        <v>4</v>
      </c>
      <c r="F85" s="20"/>
      <c r="H85" s="19"/>
      <c r="I85" s="20"/>
      <c r="J85" s="20" t="s">
        <v>2</v>
      </c>
      <c r="K85" s="20" t="s">
        <v>3</v>
      </c>
      <c r="L85" s="20" t="s">
        <v>4</v>
      </c>
      <c r="M85" s="20"/>
    </row>
    <row r="86" spans="1:13" x14ac:dyDescent="0.25">
      <c r="A86" s="21" t="s">
        <v>5</v>
      </c>
      <c r="B86" s="28">
        <v>5761919.75</v>
      </c>
      <c r="C86" s="28">
        <v>-106989.77</v>
      </c>
      <c r="D86" s="22"/>
      <c r="E86" s="22"/>
      <c r="F86" s="22">
        <f t="shared" ref="F86:F112" si="4">SUM(B86:E86)</f>
        <v>5654929.9800000004</v>
      </c>
      <c r="H86" s="21" t="s">
        <v>5</v>
      </c>
      <c r="I86" s="28">
        <v>5654929.9800000004</v>
      </c>
      <c r="J86" s="28">
        <v>826</v>
      </c>
      <c r="K86" s="28"/>
      <c r="L86" s="28"/>
      <c r="M86" s="22">
        <f t="shared" ref="M86:M112" si="5">SUM(I86:L86)</f>
        <v>5655755.9800000004</v>
      </c>
    </row>
    <row r="87" spans="1:13" x14ac:dyDescent="0.25">
      <c r="A87" s="21" t="s">
        <v>6</v>
      </c>
      <c r="B87" s="28">
        <v>214309.92</v>
      </c>
      <c r="C87" s="28">
        <v>-6785.06</v>
      </c>
      <c r="D87" s="22"/>
      <c r="E87" s="22"/>
      <c r="F87" s="22">
        <f t="shared" si="4"/>
        <v>207524.86000000002</v>
      </c>
      <c r="H87" s="21" t="s">
        <v>6</v>
      </c>
      <c r="I87" s="28">
        <v>207524.86</v>
      </c>
      <c r="J87" s="28">
        <v>-728.84</v>
      </c>
      <c r="K87" s="28"/>
      <c r="L87" s="28"/>
      <c r="M87" s="22">
        <f t="shared" si="5"/>
        <v>206796.02</v>
      </c>
    </row>
    <row r="88" spans="1:13" x14ac:dyDescent="0.25">
      <c r="A88" s="21" t="s">
        <v>7</v>
      </c>
      <c r="B88" s="28">
        <v>1034852.69</v>
      </c>
      <c r="C88" s="28">
        <v>66.36</v>
      </c>
      <c r="D88" s="22"/>
      <c r="E88" s="23"/>
      <c r="F88" s="22">
        <f t="shared" si="4"/>
        <v>1034919.0499999999</v>
      </c>
      <c r="H88" s="21" t="s">
        <v>7</v>
      </c>
      <c r="I88" s="28">
        <v>1034919.05</v>
      </c>
      <c r="J88" s="28">
        <v>6511.21</v>
      </c>
      <c r="K88" s="28"/>
      <c r="L88" s="28"/>
      <c r="M88" s="22">
        <f t="shared" si="5"/>
        <v>1041430.26</v>
      </c>
    </row>
    <row r="89" spans="1:13" x14ac:dyDescent="0.25">
      <c r="A89" s="21" t="s">
        <v>9</v>
      </c>
      <c r="B89" s="28">
        <v>494495.86</v>
      </c>
      <c r="C89" s="28">
        <v>897.48</v>
      </c>
      <c r="D89" s="22"/>
      <c r="E89" s="23"/>
      <c r="F89" s="22">
        <f t="shared" si="4"/>
        <v>495393.33999999997</v>
      </c>
      <c r="H89" s="21" t="s">
        <v>9</v>
      </c>
      <c r="I89" s="28">
        <v>495393.34</v>
      </c>
      <c r="J89" s="28">
        <v>2475.94</v>
      </c>
      <c r="K89" s="28"/>
      <c r="L89" s="28"/>
      <c r="M89" s="22">
        <f t="shared" si="5"/>
        <v>497869.28</v>
      </c>
    </row>
    <row r="90" spans="1:13" x14ac:dyDescent="0.25">
      <c r="A90" s="21" t="s">
        <v>10</v>
      </c>
      <c r="B90" s="28">
        <v>728420.87</v>
      </c>
      <c r="C90" s="28">
        <v>-6150.41</v>
      </c>
      <c r="D90" s="22"/>
      <c r="E90" s="23"/>
      <c r="F90" s="22">
        <f t="shared" si="4"/>
        <v>722270.46</v>
      </c>
      <c r="H90" s="21" t="s">
        <v>10</v>
      </c>
      <c r="I90" s="28">
        <v>722270.46</v>
      </c>
      <c r="J90" s="28">
        <v>-3861.09</v>
      </c>
      <c r="K90" s="28"/>
      <c r="L90" s="28">
        <v>-423137.17</v>
      </c>
      <c r="M90" s="22">
        <f t="shared" si="5"/>
        <v>295272.2</v>
      </c>
    </row>
    <row r="91" spans="1:13" x14ac:dyDescent="0.25">
      <c r="A91" s="21" t="s">
        <v>11</v>
      </c>
      <c r="B91" s="28">
        <v>227240.65</v>
      </c>
      <c r="C91" s="28">
        <v>1153.54</v>
      </c>
      <c r="D91" s="22"/>
      <c r="E91" s="23"/>
      <c r="F91" s="22">
        <f t="shared" si="4"/>
        <v>228394.19</v>
      </c>
      <c r="H91" s="21" t="s">
        <v>11</v>
      </c>
      <c r="I91" s="28">
        <v>228394.19</v>
      </c>
      <c r="J91" s="28">
        <v>1144.3800000000001</v>
      </c>
      <c r="K91" s="28"/>
      <c r="L91" s="28"/>
      <c r="M91" s="22">
        <f t="shared" si="5"/>
        <v>229538.57</v>
      </c>
    </row>
    <row r="92" spans="1:13" x14ac:dyDescent="0.25">
      <c r="A92" s="21" t="s">
        <v>12</v>
      </c>
      <c r="B92" s="28">
        <v>939833.89</v>
      </c>
      <c r="C92" s="28">
        <v>-4747.26</v>
      </c>
      <c r="D92" s="22"/>
      <c r="E92" s="23"/>
      <c r="F92" s="22">
        <f t="shared" si="4"/>
        <v>935086.63</v>
      </c>
      <c r="H92" s="21" t="s">
        <v>12</v>
      </c>
      <c r="I92" s="28">
        <v>935086.63</v>
      </c>
      <c r="J92" s="28">
        <v>5415.36</v>
      </c>
      <c r="K92" s="28"/>
      <c r="L92" s="28"/>
      <c r="M92" s="22">
        <f t="shared" si="5"/>
        <v>940501.99</v>
      </c>
    </row>
    <row r="93" spans="1:13" x14ac:dyDescent="0.25">
      <c r="A93" s="21" t="s">
        <v>14</v>
      </c>
      <c r="B93" s="28">
        <v>210364.76</v>
      </c>
      <c r="C93" s="28">
        <v>1670.26</v>
      </c>
      <c r="D93" s="22"/>
      <c r="E93" s="23"/>
      <c r="F93" s="22">
        <f t="shared" si="4"/>
        <v>212035.02000000002</v>
      </c>
      <c r="H93" s="21" t="s">
        <v>14</v>
      </c>
      <c r="I93" s="28">
        <v>212035.02</v>
      </c>
      <c r="J93" s="28">
        <v>2372.64</v>
      </c>
      <c r="K93" s="28"/>
      <c r="L93" s="28"/>
      <c r="M93" s="22">
        <f t="shared" si="5"/>
        <v>214407.66</v>
      </c>
    </row>
    <row r="94" spans="1:13" x14ac:dyDescent="0.25">
      <c r="A94" s="25" t="s">
        <v>15</v>
      </c>
      <c r="B94" s="28">
        <v>511050.26</v>
      </c>
      <c r="C94" s="28">
        <v>3252.63</v>
      </c>
      <c r="D94" s="22">
        <v>752000</v>
      </c>
      <c r="E94" s="23"/>
      <c r="F94" s="22">
        <f t="shared" si="4"/>
        <v>1266302.8900000001</v>
      </c>
      <c r="H94" s="25" t="s">
        <v>15</v>
      </c>
      <c r="I94" s="28">
        <v>1266302.8899999999</v>
      </c>
      <c r="J94" s="28">
        <v>6470.59</v>
      </c>
      <c r="K94" s="28">
        <v>410000</v>
      </c>
      <c r="L94" s="28">
        <v>-125000</v>
      </c>
      <c r="M94" s="22">
        <f t="shared" si="5"/>
        <v>1557773.48</v>
      </c>
    </row>
    <row r="95" spans="1:13" x14ac:dyDescent="0.25">
      <c r="A95" s="25" t="s">
        <v>16</v>
      </c>
      <c r="B95" s="28">
        <v>1305490</v>
      </c>
      <c r="C95" s="28">
        <v>9250</v>
      </c>
      <c r="D95" s="22"/>
      <c r="E95" s="23"/>
      <c r="F95" s="22">
        <f t="shared" si="4"/>
        <v>1314740</v>
      </c>
      <c r="H95" s="25" t="s">
        <v>16</v>
      </c>
      <c r="I95" s="28">
        <v>1314740</v>
      </c>
      <c r="J95" s="28">
        <v>18280</v>
      </c>
      <c r="K95" s="28"/>
      <c r="L95" s="28"/>
      <c r="M95" s="22">
        <f t="shared" si="5"/>
        <v>1333020</v>
      </c>
    </row>
    <row r="96" spans="1:13" x14ac:dyDescent="0.25">
      <c r="A96" s="25" t="s">
        <v>18</v>
      </c>
      <c r="B96" s="28">
        <v>4164754.27</v>
      </c>
      <c r="C96" s="28">
        <v>6843.27</v>
      </c>
      <c r="D96" s="22"/>
      <c r="E96" s="23"/>
      <c r="F96" s="22">
        <f t="shared" si="4"/>
        <v>4171597.54</v>
      </c>
      <c r="H96" s="25" t="s">
        <v>18</v>
      </c>
      <c r="I96" s="28">
        <v>4171597.54</v>
      </c>
      <c r="J96" s="28">
        <v>20771.91</v>
      </c>
      <c r="K96" s="28"/>
      <c r="L96" s="28">
        <v>-719250.12</v>
      </c>
      <c r="M96" s="22">
        <f t="shared" si="5"/>
        <v>3473119.33</v>
      </c>
    </row>
    <row r="97" spans="1:13" x14ac:dyDescent="0.25">
      <c r="A97" s="25" t="s">
        <v>19</v>
      </c>
      <c r="B97" s="28">
        <v>2408160.9700000002</v>
      </c>
      <c r="C97" s="28">
        <v>-30863.24</v>
      </c>
      <c r="D97" s="22"/>
      <c r="E97" s="23">
        <v>-797745.46</v>
      </c>
      <c r="F97" s="22">
        <f t="shared" si="4"/>
        <v>1579552.27</v>
      </c>
      <c r="H97" s="25" t="s">
        <v>19</v>
      </c>
      <c r="I97" s="28">
        <v>1579552.27</v>
      </c>
      <c r="J97" s="28">
        <v>-2603.4</v>
      </c>
      <c r="K97" s="28"/>
      <c r="L97" s="28">
        <v>-423137.17</v>
      </c>
      <c r="M97" s="22">
        <f t="shared" si="5"/>
        <v>1153811.7000000002</v>
      </c>
    </row>
    <row r="98" spans="1:13" x14ac:dyDescent="0.25">
      <c r="A98" s="25" t="s">
        <v>20</v>
      </c>
      <c r="B98" s="28">
        <v>1671278.21</v>
      </c>
      <c r="C98" s="28">
        <v>-14874.34</v>
      </c>
      <c r="D98" s="22"/>
      <c r="E98" s="23"/>
      <c r="F98" s="22">
        <f t="shared" si="4"/>
        <v>1656403.8699999999</v>
      </c>
      <c r="H98" s="25" t="s">
        <v>20</v>
      </c>
      <c r="I98" s="28">
        <v>1656403.87</v>
      </c>
      <c r="J98" s="28">
        <v>4363.5600000000004</v>
      </c>
      <c r="K98" s="28"/>
      <c r="L98" s="28"/>
      <c r="M98" s="22">
        <f t="shared" si="5"/>
        <v>1660767.4300000002</v>
      </c>
    </row>
    <row r="99" spans="1:13" x14ac:dyDescent="0.25">
      <c r="A99" s="26" t="s">
        <v>21</v>
      </c>
      <c r="B99" s="28">
        <v>583835.92000000004</v>
      </c>
      <c r="C99" s="28">
        <v>1120.01</v>
      </c>
      <c r="D99" s="22"/>
      <c r="E99" s="23"/>
      <c r="F99" s="22">
        <f t="shared" si="4"/>
        <v>584955.93000000005</v>
      </c>
      <c r="H99" s="26" t="s">
        <v>21</v>
      </c>
      <c r="I99" s="28">
        <v>584955.93000000005</v>
      </c>
      <c r="J99" s="28">
        <v>2903.62</v>
      </c>
      <c r="K99" s="28"/>
      <c r="L99" s="28"/>
      <c r="M99" s="22">
        <f t="shared" si="5"/>
        <v>587859.55000000005</v>
      </c>
    </row>
    <row r="100" spans="1:13" x14ac:dyDescent="0.25">
      <c r="A100" s="26" t="s">
        <v>22</v>
      </c>
      <c r="B100" s="28">
        <v>3563645.51</v>
      </c>
      <c r="C100" s="29">
        <v>-68192.59</v>
      </c>
      <c r="D100" s="22"/>
      <c r="E100" s="23"/>
      <c r="F100" s="22">
        <f t="shared" si="4"/>
        <v>3495452.92</v>
      </c>
      <c r="H100" s="26" t="s">
        <v>22</v>
      </c>
      <c r="I100" s="28">
        <v>3495452.92</v>
      </c>
      <c r="J100" s="29">
        <v>1195.58</v>
      </c>
      <c r="K100" s="28"/>
      <c r="L100" s="28"/>
      <c r="M100" s="22">
        <f t="shared" si="5"/>
        <v>3496648.5</v>
      </c>
    </row>
    <row r="101" spans="1:13" x14ac:dyDescent="0.25">
      <c r="A101" s="26" t="s">
        <v>23</v>
      </c>
      <c r="B101" s="28">
        <v>681482.87</v>
      </c>
      <c r="C101" s="29">
        <v>3093.09</v>
      </c>
      <c r="D101" s="22"/>
      <c r="E101" s="22"/>
      <c r="F101" s="22">
        <f t="shared" si="4"/>
        <v>684575.96</v>
      </c>
      <c r="H101" s="26" t="s">
        <v>23</v>
      </c>
      <c r="I101" s="28">
        <v>684575.96</v>
      </c>
      <c r="J101" s="29">
        <v>5122.49</v>
      </c>
      <c r="K101" s="28">
        <v>770127.63</v>
      </c>
      <c r="L101" s="28"/>
      <c r="M101" s="22">
        <f t="shared" si="5"/>
        <v>1459826.08</v>
      </c>
    </row>
    <row r="102" spans="1:13" x14ac:dyDescent="0.25">
      <c r="A102" s="26" t="s">
        <v>24</v>
      </c>
      <c r="B102" s="28">
        <v>772876.58</v>
      </c>
      <c r="C102" s="28">
        <v>-24548.49</v>
      </c>
      <c r="D102" s="22"/>
      <c r="E102" s="22"/>
      <c r="F102" s="22">
        <f t="shared" si="4"/>
        <v>748328.09</v>
      </c>
      <c r="H102" s="26" t="s">
        <v>24</v>
      </c>
      <c r="I102" s="28">
        <v>748328.09</v>
      </c>
      <c r="J102" s="28">
        <v>-2693.22</v>
      </c>
      <c r="K102" s="28"/>
      <c r="L102" s="28"/>
      <c r="M102" s="22">
        <f t="shared" si="5"/>
        <v>745634.87</v>
      </c>
    </row>
    <row r="103" spans="1:13" x14ac:dyDescent="0.25">
      <c r="A103" s="26" t="s">
        <v>44</v>
      </c>
      <c r="B103" s="28">
        <v>1240925.81</v>
      </c>
      <c r="C103" s="28">
        <v>-19694.009999999998</v>
      </c>
      <c r="D103" s="22"/>
      <c r="E103" s="22"/>
      <c r="F103" s="22">
        <f t="shared" si="4"/>
        <v>1221231.8</v>
      </c>
      <c r="H103" s="26" t="s">
        <v>44</v>
      </c>
      <c r="I103" s="28">
        <v>1221231.8</v>
      </c>
      <c r="J103" s="28">
        <v>5138.2</v>
      </c>
      <c r="K103" s="28"/>
      <c r="L103" s="28"/>
      <c r="M103" s="22">
        <f t="shared" si="5"/>
        <v>1226370</v>
      </c>
    </row>
    <row r="104" spans="1:13" x14ac:dyDescent="0.25">
      <c r="A104" s="24" t="s">
        <v>26</v>
      </c>
      <c r="B104" s="28">
        <v>2870869.52</v>
      </c>
      <c r="C104" s="28">
        <v>-91185.98</v>
      </c>
      <c r="D104" s="22"/>
      <c r="E104" s="22"/>
      <c r="F104" s="22">
        <f t="shared" si="4"/>
        <v>2779683.54</v>
      </c>
      <c r="H104" s="24" t="s">
        <v>26</v>
      </c>
      <c r="I104" s="28">
        <v>2779683.54</v>
      </c>
      <c r="J104" s="28">
        <v>-10004.040000000001</v>
      </c>
      <c r="K104" s="28"/>
      <c r="L104" s="28"/>
      <c r="M104" s="22">
        <f t="shared" si="5"/>
        <v>2769679.5</v>
      </c>
    </row>
    <row r="105" spans="1:13" x14ac:dyDescent="0.25">
      <c r="A105" s="24" t="s">
        <v>27</v>
      </c>
      <c r="B105" s="28">
        <v>198295.38</v>
      </c>
      <c r="C105" s="28">
        <v>-3147.03</v>
      </c>
      <c r="D105" s="22"/>
      <c r="E105" s="22"/>
      <c r="F105" s="22">
        <f t="shared" si="4"/>
        <v>195148.35</v>
      </c>
      <c r="H105" s="24" t="s">
        <v>27</v>
      </c>
      <c r="I105" s="28">
        <v>195148.35</v>
      </c>
      <c r="J105" s="28">
        <v>821.07</v>
      </c>
      <c r="K105" s="28"/>
      <c r="L105" s="28"/>
      <c r="M105" s="22">
        <f t="shared" si="5"/>
        <v>195969.42</v>
      </c>
    </row>
    <row r="106" spans="1:13" x14ac:dyDescent="0.25">
      <c r="A106" s="24" t="s">
        <v>28</v>
      </c>
      <c r="B106" s="28">
        <v>991938.35</v>
      </c>
      <c r="C106" s="28">
        <v>4502.16</v>
      </c>
      <c r="D106" s="22"/>
      <c r="E106" s="22"/>
      <c r="F106" s="22">
        <f t="shared" si="4"/>
        <v>996440.51</v>
      </c>
      <c r="H106" s="24" t="s">
        <v>28</v>
      </c>
      <c r="I106" s="28">
        <v>996440.51</v>
      </c>
      <c r="J106" s="28">
        <v>5117.91</v>
      </c>
      <c r="K106" s="28"/>
      <c r="L106" s="28"/>
      <c r="M106" s="22">
        <f t="shared" si="5"/>
        <v>1001558.42</v>
      </c>
    </row>
    <row r="107" spans="1:13" x14ac:dyDescent="0.25">
      <c r="A107" s="24" t="s">
        <v>29</v>
      </c>
      <c r="B107" s="28">
        <v>2978974.53</v>
      </c>
      <c r="C107" s="28">
        <v>5750.57</v>
      </c>
      <c r="D107" s="22">
        <v>59383.69</v>
      </c>
      <c r="E107" s="22"/>
      <c r="F107" s="22">
        <f t="shared" si="4"/>
        <v>3044108.7899999996</v>
      </c>
      <c r="H107" s="24" t="s">
        <v>29</v>
      </c>
      <c r="I107" s="28">
        <v>3044108.79</v>
      </c>
      <c r="J107" s="28">
        <v>15110.46</v>
      </c>
      <c r="K107" s="28"/>
      <c r="L107" s="28"/>
      <c r="M107" s="22">
        <f t="shared" si="5"/>
        <v>3059219.25</v>
      </c>
    </row>
    <row r="108" spans="1:13" x14ac:dyDescent="0.25">
      <c r="A108" s="24" t="s">
        <v>30</v>
      </c>
      <c r="B108" s="28">
        <v>729960.49</v>
      </c>
      <c r="C108" s="28">
        <v>-13968.26</v>
      </c>
      <c r="D108" s="22"/>
      <c r="E108" s="22"/>
      <c r="F108" s="22">
        <f t="shared" si="4"/>
        <v>715992.23</v>
      </c>
      <c r="H108" s="24" t="s">
        <v>30</v>
      </c>
      <c r="I108" s="28">
        <v>715992.23</v>
      </c>
      <c r="J108" s="28">
        <v>244.9</v>
      </c>
      <c r="K108" s="28"/>
      <c r="L108" s="28"/>
      <c r="M108" s="22">
        <f t="shared" si="5"/>
        <v>716237.13</v>
      </c>
    </row>
    <row r="109" spans="1:13" x14ac:dyDescent="0.25">
      <c r="A109" s="24" t="s">
        <v>31</v>
      </c>
      <c r="B109" s="28">
        <v>3971007</v>
      </c>
      <c r="C109" s="28">
        <v>27552</v>
      </c>
      <c r="D109" s="22"/>
      <c r="E109" s="22"/>
      <c r="F109" s="22">
        <f t="shared" si="4"/>
        <v>3998559</v>
      </c>
      <c r="H109" s="24" t="s">
        <v>31</v>
      </c>
      <c r="I109" s="28">
        <v>3998559</v>
      </c>
      <c r="J109" s="28">
        <v>55044</v>
      </c>
      <c r="K109" s="28"/>
      <c r="L109" s="28"/>
      <c r="M109" s="22">
        <f t="shared" si="5"/>
        <v>4053603</v>
      </c>
    </row>
    <row r="110" spans="1:13" x14ac:dyDescent="0.25">
      <c r="A110" s="24" t="s">
        <v>33</v>
      </c>
      <c r="B110" s="28">
        <v>359764.5</v>
      </c>
      <c r="C110" s="28">
        <v>2872.8</v>
      </c>
      <c r="D110" s="22"/>
      <c r="E110" s="22"/>
      <c r="F110" s="22">
        <f t="shared" si="4"/>
        <v>362637.3</v>
      </c>
      <c r="H110" s="24" t="s">
        <v>33</v>
      </c>
      <c r="I110" s="28">
        <v>362637.3</v>
      </c>
      <c r="J110" s="28">
        <v>4089</v>
      </c>
      <c r="K110" s="28"/>
      <c r="L110" s="28"/>
      <c r="M110" s="22">
        <f t="shared" si="5"/>
        <v>366726.3</v>
      </c>
    </row>
    <row r="111" spans="1:13" x14ac:dyDescent="0.25">
      <c r="A111" s="24" t="s">
        <v>34</v>
      </c>
      <c r="B111" s="28">
        <v>1165093.8700000001</v>
      </c>
      <c r="C111" s="28">
        <v>9318.8700000000008</v>
      </c>
      <c r="D111" s="22"/>
      <c r="E111" s="22"/>
      <c r="F111" s="22">
        <f t="shared" si="4"/>
        <v>1174412.7400000002</v>
      </c>
      <c r="H111" s="24" t="s">
        <v>34</v>
      </c>
      <c r="I111" s="28">
        <v>1174412.74</v>
      </c>
      <c r="J111" s="28">
        <v>13254.35</v>
      </c>
      <c r="K111" s="28"/>
      <c r="L111" s="28"/>
      <c r="M111" s="22">
        <f t="shared" si="5"/>
        <v>1187667.0900000001</v>
      </c>
    </row>
    <row r="112" spans="1:13" x14ac:dyDescent="0.25">
      <c r="A112" s="24" t="s">
        <v>35</v>
      </c>
      <c r="B112" s="28">
        <v>1100095.3500000001</v>
      </c>
      <c r="C112" s="28">
        <v>-36491.46</v>
      </c>
      <c r="D112" s="22"/>
      <c r="E112" s="22"/>
      <c r="F112" s="22">
        <f t="shared" si="4"/>
        <v>1063603.8900000001</v>
      </c>
      <c r="H112" s="24" t="s">
        <v>35</v>
      </c>
      <c r="I112" s="28">
        <v>1063603.8899999999</v>
      </c>
      <c r="J112" s="28">
        <v>-81.16</v>
      </c>
      <c r="K112" s="28"/>
      <c r="L112" s="28"/>
      <c r="M112" s="22">
        <f t="shared" si="5"/>
        <v>1063522.73</v>
      </c>
    </row>
    <row r="113" spans="1:13" x14ac:dyDescent="0.25">
      <c r="B113" s="22"/>
      <c r="C113" s="22"/>
      <c r="D113" s="22"/>
      <c r="E113" s="22"/>
      <c r="F113" s="22"/>
      <c r="I113" s="22"/>
      <c r="J113" s="22"/>
      <c r="K113" s="22"/>
      <c r="L113" s="22"/>
      <c r="M113" s="22"/>
    </row>
    <row r="114" spans="1:13" x14ac:dyDescent="0.25">
      <c r="B114" s="22"/>
      <c r="C114" s="22"/>
      <c r="D114" s="22"/>
      <c r="E114" s="22"/>
      <c r="F114" s="22"/>
      <c r="I114" s="22"/>
      <c r="J114" s="22"/>
      <c r="K114" s="22"/>
      <c r="L114" s="22"/>
      <c r="M114" s="22"/>
    </row>
    <row r="115" spans="1:13" x14ac:dyDescent="0.25">
      <c r="A115" t="s">
        <v>36</v>
      </c>
      <c r="B115" s="22">
        <f>SUM(B86:B114)</f>
        <v>40880937.780000001</v>
      </c>
      <c r="C115" s="22">
        <f>SUM(C86:C114)</f>
        <v>-350294.8600000001</v>
      </c>
      <c r="D115" s="22">
        <f>SUM(D86:D114)</f>
        <v>811383.69</v>
      </c>
      <c r="E115" s="22">
        <f>SUM(E86:E114)</f>
        <v>-797745.46</v>
      </c>
      <c r="F115" s="22">
        <f>SUM(F86:F114)</f>
        <v>40544281.150000006</v>
      </c>
      <c r="H115" t="s">
        <v>36</v>
      </c>
      <c r="I115" s="22">
        <f>SUM(I86:I114)</f>
        <v>40544281.150000006</v>
      </c>
      <c r="J115" s="22">
        <f>SUM(J86:J114)</f>
        <v>156701.42000000001</v>
      </c>
      <c r="K115" s="22">
        <f>SUM(K86:K114)</f>
        <v>1180127.6299999999</v>
      </c>
      <c r="L115" s="22">
        <f>SUM(L86:L114)</f>
        <v>-1690524.46</v>
      </c>
      <c r="M115" s="22">
        <f>SUM(M86:M114)</f>
        <v>40190585.740000002</v>
      </c>
    </row>
    <row r="116" spans="1:13" x14ac:dyDescent="0.25">
      <c r="B116" s="22"/>
      <c r="C116" s="22"/>
      <c r="D116" s="22"/>
      <c r="E116" s="22"/>
      <c r="F116" s="22"/>
      <c r="I116" s="22"/>
      <c r="J116" s="22"/>
      <c r="K116" s="22"/>
      <c r="L116" s="22"/>
      <c r="M116" s="22"/>
    </row>
    <row r="117" spans="1:13" x14ac:dyDescent="0.25">
      <c r="A117" t="s">
        <v>37</v>
      </c>
      <c r="B117" s="22">
        <f>B115+D115+E115</f>
        <v>40894576.009999998</v>
      </c>
      <c r="C117" s="22"/>
      <c r="D117" s="22"/>
      <c r="E117" s="22"/>
      <c r="F117" s="22"/>
      <c r="H117" t="s">
        <v>37</v>
      </c>
      <c r="I117" s="22">
        <f>I115+K115+L115</f>
        <v>40033884.320000008</v>
      </c>
      <c r="J117" s="22"/>
      <c r="K117" s="22"/>
      <c r="L117" s="22"/>
      <c r="M117" s="22"/>
    </row>
    <row r="118" spans="1:13" x14ac:dyDescent="0.25">
      <c r="A118" t="s">
        <v>38</v>
      </c>
      <c r="B118" s="22">
        <f>F115</f>
        <v>40544281.150000006</v>
      </c>
      <c r="C118" s="22"/>
      <c r="D118" s="22"/>
      <c r="E118" s="22"/>
      <c r="F118" s="22"/>
      <c r="H118" t="s">
        <v>38</v>
      </c>
      <c r="I118" s="22">
        <f>M115</f>
        <v>40190585.740000002</v>
      </c>
      <c r="J118" s="22"/>
      <c r="K118" s="22"/>
      <c r="L118" s="22"/>
      <c r="M118" s="22"/>
    </row>
    <row r="119" spans="1:13" x14ac:dyDescent="0.25">
      <c r="A119" t="s">
        <v>39</v>
      </c>
      <c r="B119" s="20"/>
      <c r="C119" s="20"/>
      <c r="D119" s="20"/>
      <c r="E119" s="20"/>
      <c r="F119" s="20"/>
      <c r="H119" t="s">
        <v>39</v>
      </c>
      <c r="I119" s="20"/>
      <c r="J119" s="20"/>
      <c r="K119" s="20"/>
      <c r="L119" s="20"/>
      <c r="M119" s="20"/>
    </row>
    <row r="121" spans="1:13" x14ac:dyDescent="0.25">
      <c r="A121" s="16" t="s">
        <v>47</v>
      </c>
      <c r="B121" s="14">
        <v>42917</v>
      </c>
      <c r="C121" s="14"/>
      <c r="D121" s="14"/>
      <c r="E121" s="14"/>
      <c r="F121" s="14"/>
      <c r="H121" s="16" t="s">
        <v>48</v>
      </c>
      <c r="I121" s="14">
        <v>42948</v>
      </c>
      <c r="J121" s="14"/>
      <c r="K121" s="14"/>
      <c r="L121" s="14"/>
      <c r="M121" s="14"/>
    </row>
    <row r="122" spans="1:13" x14ac:dyDescent="0.25">
      <c r="A122" s="17"/>
      <c r="B122" s="18"/>
      <c r="C122" s="18"/>
      <c r="D122" s="18"/>
      <c r="E122" s="18"/>
      <c r="F122" s="18"/>
      <c r="H122" s="17"/>
      <c r="I122" s="18"/>
      <c r="J122" s="18"/>
      <c r="K122" s="18"/>
      <c r="L122" s="18"/>
      <c r="M122" s="18"/>
    </row>
    <row r="123" spans="1:13" x14ac:dyDescent="0.25">
      <c r="A123" s="19"/>
      <c r="B123" s="20"/>
      <c r="C123" s="20" t="s">
        <v>2</v>
      </c>
      <c r="D123" s="20" t="s">
        <v>3</v>
      </c>
      <c r="E123" s="20" t="s">
        <v>4</v>
      </c>
      <c r="F123" s="20"/>
      <c r="H123" s="19"/>
      <c r="I123" s="20"/>
      <c r="J123" s="20" t="s">
        <v>2</v>
      </c>
      <c r="K123" s="20" t="s">
        <v>3</v>
      </c>
      <c r="L123" s="20" t="s">
        <v>4</v>
      </c>
      <c r="M123" s="20"/>
    </row>
    <row r="124" spans="1:13" x14ac:dyDescent="0.25">
      <c r="A124" s="21" t="s">
        <v>5</v>
      </c>
      <c r="B124" s="22"/>
      <c r="C124" s="22"/>
      <c r="D124" s="22"/>
      <c r="E124" s="22"/>
      <c r="F124" s="22">
        <f t="shared" ref="F124:F149" si="6">SUM(B124:E124)</f>
        <v>0</v>
      </c>
      <c r="H124" s="21" t="s">
        <v>5</v>
      </c>
      <c r="I124" s="22"/>
      <c r="J124" s="22"/>
      <c r="K124" s="22"/>
      <c r="L124" s="22"/>
      <c r="M124" s="22">
        <f t="shared" ref="M124:M149" si="7">SUM(I124:L124)</f>
        <v>0</v>
      </c>
    </row>
    <row r="125" spans="1:13" x14ac:dyDescent="0.25">
      <c r="A125" s="21" t="s">
        <v>6</v>
      </c>
      <c r="B125" s="22"/>
      <c r="C125" s="22"/>
      <c r="D125" s="22"/>
      <c r="E125" s="22"/>
      <c r="F125" s="22">
        <f t="shared" si="6"/>
        <v>0</v>
      </c>
      <c r="H125" s="21" t="s">
        <v>6</v>
      </c>
      <c r="I125" s="22"/>
      <c r="J125" s="22"/>
      <c r="K125" s="22"/>
      <c r="L125" s="22"/>
      <c r="M125" s="22">
        <f t="shared" si="7"/>
        <v>0</v>
      </c>
    </row>
    <row r="126" spans="1:13" x14ac:dyDescent="0.25">
      <c r="A126" s="21" t="s">
        <v>7</v>
      </c>
      <c r="B126" s="22"/>
      <c r="C126" s="22"/>
      <c r="D126" s="22"/>
      <c r="E126" s="23"/>
      <c r="F126" s="22">
        <f t="shared" si="6"/>
        <v>0</v>
      </c>
      <c r="H126" s="21" t="s">
        <v>7</v>
      </c>
      <c r="I126" s="22"/>
      <c r="J126" s="22"/>
      <c r="K126" s="22"/>
      <c r="L126" s="23"/>
      <c r="M126" s="22">
        <f t="shared" si="7"/>
        <v>0</v>
      </c>
    </row>
    <row r="127" spans="1:13" x14ac:dyDescent="0.25">
      <c r="A127" s="21" t="s">
        <v>9</v>
      </c>
      <c r="B127" s="22"/>
      <c r="C127" s="22"/>
      <c r="D127" s="22"/>
      <c r="E127" s="23"/>
      <c r="F127" s="22">
        <f t="shared" si="6"/>
        <v>0</v>
      </c>
      <c r="H127" s="21" t="s">
        <v>9</v>
      </c>
      <c r="I127" s="22"/>
      <c r="J127" s="22"/>
      <c r="K127" s="22"/>
      <c r="L127" s="23"/>
      <c r="M127" s="22">
        <f t="shared" si="7"/>
        <v>0</v>
      </c>
    </row>
    <row r="128" spans="1:13" x14ac:dyDescent="0.25">
      <c r="A128" s="21" t="s">
        <v>10</v>
      </c>
      <c r="B128" s="22"/>
      <c r="C128" s="22"/>
      <c r="D128" s="22"/>
      <c r="E128" s="23"/>
      <c r="F128" s="22">
        <f t="shared" si="6"/>
        <v>0</v>
      </c>
      <c r="H128" s="21" t="s">
        <v>10</v>
      </c>
      <c r="I128" s="22"/>
      <c r="J128" s="22"/>
      <c r="K128" s="22"/>
      <c r="L128" s="23"/>
      <c r="M128" s="22">
        <f t="shared" si="7"/>
        <v>0</v>
      </c>
    </row>
    <row r="129" spans="1:13" x14ac:dyDescent="0.25">
      <c r="A129" s="21" t="s">
        <v>11</v>
      </c>
      <c r="B129" s="22"/>
      <c r="C129" s="22"/>
      <c r="D129" s="22"/>
      <c r="E129" s="23"/>
      <c r="F129" s="22">
        <f t="shared" si="6"/>
        <v>0</v>
      </c>
      <c r="H129" s="21" t="s">
        <v>11</v>
      </c>
      <c r="I129" s="22"/>
      <c r="J129" s="22"/>
      <c r="K129" s="22"/>
      <c r="L129" s="23"/>
      <c r="M129" s="22">
        <f t="shared" si="7"/>
        <v>0</v>
      </c>
    </row>
    <row r="130" spans="1:13" x14ac:dyDescent="0.25">
      <c r="A130" s="21" t="s">
        <v>12</v>
      </c>
      <c r="B130" s="22"/>
      <c r="C130" s="22"/>
      <c r="D130" s="22"/>
      <c r="E130" s="23"/>
      <c r="F130" s="22">
        <f t="shared" si="6"/>
        <v>0</v>
      </c>
      <c r="H130" s="21" t="s">
        <v>12</v>
      </c>
      <c r="I130" s="22"/>
      <c r="J130" s="22"/>
      <c r="K130" s="22"/>
      <c r="L130" s="23"/>
      <c r="M130" s="22">
        <f t="shared" si="7"/>
        <v>0</v>
      </c>
    </row>
    <row r="131" spans="1:13" x14ac:dyDescent="0.25">
      <c r="A131" s="21" t="s">
        <v>14</v>
      </c>
      <c r="B131" s="22"/>
      <c r="C131" s="22"/>
      <c r="D131" s="22"/>
      <c r="E131" s="23"/>
      <c r="F131" s="22">
        <f t="shared" si="6"/>
        <v>0</v>
      </c>
      <c r="H131" s="21" t="s">
        <v>14</v>
      </c>
      <c r="I131" s="22"/>
      <c r="J131" s="22"/>
      <c r="K131" s="22"/>
      <c r="L131" s="23"/>
      <c r="M131" s="22">
        <f t="shared" si="7"/>
        <v>0</v>
      </c>
    </row>
    <row r="132" spans="1:13" x14ac:dyDescent="0.25">
      <c r="A132" s="25" t="s">
        <v>15</v>
      </c>
      <c r="B132" s="22"/>
      <c r="C132" s="22"/>
      <c r="D132" s="22"/>
      <c r="E132" s="23"/>
      <c r="F132" s="22">
        <f t="shared" si="6"/>
        <v>0</v>
      </c>
      <c r="H132" s="25" t="s">
        <v>15</v>
      </c>
      <c r="I132" s="22"/>
      <c r="J132" s="22"/>
      <c r="K132" s="22"/>
      <c r="L132" s="23"/>
      <c r="M132" s="22">
        <f t="shared" si="7"/>
        <v>0</v>
      </c>
    </row>
    <row r="133" spans="1:13" x14ac:dyDescent="0.25">
      <c r="A133" s="25" t="s">
        <v>16</v>
      </c>
      <c r="B133" s="22"/>
      <c r="C133" s="22"/>
      <c r="D133" s="22"/>
      <c r="E133" s="23"/>
      <c r="F133" s="22">
        <f t="shared" si="6"/>
        <v>0</v>
      </c>
      <c r="H133" s="25" t="s">
        <v>16</v>
      </c>
      <c r="I133" s="22"/>
      <c r="J133" s="22"/>
      <c r="K133" s="22"/>
      <c r="L133" s="23"/>
      <c r="M133" s="22">
        <f t="shared" si="7"/>
        <v>0</v>
      </c>
    </row>
    <row r="134" spans="1:13" x14ac:dyDescent="0.25">
      <c r="A134" s="25" t="s">
        <v>18</v>
      </c>
      <c r="B134" s="22"/>
      <c r="C134" s="22"/>
      <c r="D134" s="22"/>
      <c r="E134" s="23"/>
      <c r="F134" s="22">
        <f t="shared" si="6"/>
        <v>0</v>
      </c>
      <c r="H134" s="25" t="s">
        <v>18</v>
      </c>
      <c r="I134" s="22"/>
      <c r="J134" s="22"/>
      <c r="K134" s="22"/>
      <c r="L134" s="23"/>
      <c r="M134" s="22">
        <f t="shared" si="7"/>
        <v>0</v>
      </c>
    </row>
    <row r="135" spans="1:13" x14ac:dyDescent="0.25">
      <c r="A135" s="25" t="s">
        <v>19</v>
      </c>
      <c r="B135" s="22"/>
      <c r="C135" s="22"/>
      <c r="D135" s="22"/>
      <c r="E135" s="23"/>
      <c r="F135" s="22">
        <f t="shared" si="6"/>
        <v>0</v>
      </c>
      <c r="H135" s="25" t="s">
        <v>19</v>
      </c>
      <c r="I135" s="22"/>
      <c r="J135" s="22"/>
      <c r="K135" s="22"/>
      <c r="L135" s="23"/>
      <c r="M135" s="22">
        <f t="shared" si="7"/>
        <v>0</v>
      </c>
    </row>
    <row r="136" spans="1:13" x14ac:dyDescent="0.25">
      <c r="A136" s="25" t="s">
        <v>20</v>
      </c>
      <c r="B136" s="22"/>
      <c r="C136" s="22"/>
      <c r="D136" s="22"/>
      <c r="E136" s="23"/>
      <c r="F136" s="22">
        <f t="shared" si="6"/>
        <v>0</v>
      </c>
      <c r="H136" s="25" t="s">
        <v>20</v>
      </c>
      <c r="I136" s="22"/>
      <c r="J136" s="22"/>
      <c r="K136" s="22"/>
      <c r="L136" s="23"/>
      <c r="M136" s="22">
        <f t="shared" si="7"/>
        <v>0</v>
      </c>
    </row>
    <row r="137" spans="1:13" x14ac:dyDescent="0.25">
      <c r="A137" s="26" t="s">
        <v>21</v>
      </c>
      <c r="B137" s="22"/>
      <c r="C137" s="22"/>
      <c r="D137" s="22"/>
      <c r="E137" s="23"/>
      <c r="F137" s="22">
        <f t="shared" si="6"/>
        <v>0</v>
      </c>
      <c r="H137" s="26" t="s">
        <v>21</v>
      </c>
      <c r="I137" s="22"/>
      <c r="J137" s="22"/>
      <c r="K137" s="22"/>
      <c r="L137" s="23"/>
      <c r="M137" s="22">
        <f t="shared" si="7"/>
        <v>0</v>
      </c>
    </row>
    <row r="138" spans="1:13" x14ac:dyDescent="0.25">
      <c r="A138" s="26" t="s">
        <v>22</v>
      </c>
      <c r="B138" s="22"/>
      <c r="C138" s="22"/>
      <c r="D138" s="22"/>
      <c r="E138" s="23"/>
      <c r="F138" s="22">
        <f t="shared" si="6"/>
        <v>0</v>
      </c>
      <c r="H138" s="26" t="s">
        <v>22</v>
      </c>
      <c r="I138" s="22"/>
      <c r="J138" s="22"/>
      <c r="K138" s="22"/>
      <c r="L138" s="23"/>
      <c r="M138" s="22">
        <f t="shared" si="7"/>
        <v>0</v>
      </c>
    </row>
    <row r="139" spans="1:13" x14ac:dyDescent="0.25">
      <c r="A139" s="26" t="s">
        <v>23</v>
      </c>
      <c r="B139" s="22"/>
      <c r="C139" s="23"/>
      <c r="D139" s="22"/>
      <c r="E139" s="22"/>
      <c r="F139" s="22">
        <f t="shared" si="6"/>
        <v>0</v>
      </c>
      <c r="H139" s="26" t="s">
        <v>23</v>
      </c>
      <c r="I139" s="22"/>
      <c r="J139" s="23"/>
      <c r="K139" s="22"/>
      <c r="L139" s="22"/>
      <c r="M139" s="22">
        <f t="shared" si="7"/>
        <v>0</v>
      </c>
    </row>
    <row r="140" spans="1:13" x14ac:dyDescent="0.25">
      <c r="A140" s="26" t="s">
        <v>24</v>
      </c>
      <c r="B140" s="22"/>
      <c r="C140" s="23"/>
      <c r="D140" s="22"/>
      <c r="E140" s="22"/>
      <c r="F140" s="22">
        <f t="shared" si="6"/>
        <v>0</v>
      </c>
      <c r="H140" s="26" t="s">
        <v>24</v>
      </c>
      <c r="I140" s="22"/>
      <c r="J140" s="23"/>
      <c r="K140" s="22"/>
      <c r="L140" s="22"/>
      <c r="M140" s="22">
        <f t="shared" si="7"/>
        <v>0</v>
      </c>
    </row>
    <row r="141" spans="1:13" x14ac:dyDescent="0.25">
      <c r="A141" s="26" t="s">
        <v>44</v>
      </c>
      <c r="B141" s="22"/>
      <c r="C141" s="23"/>
      <c r="D141" s="22"/>
      <c r="E141" s="22"/>
      <c r="F141" s="22">
        <f t="shared" si="6"/>
        <v>0</v>
      </c>
      <c r="H141" s="26" t="s">
        <v>44</v>
      </c>
      <c r="I141" s="22"/>
      <c r="J141" s="23"/>
      <c r="K141" s="22"/>
      <c r="L141" s="22"/>
      <c r="M141" s="22">
        <f t="shared" si="7"/>
        <v>0</v>
      </c>
    </row>
    <row r="142" spans="1:13" x14ac:dyDescent="0.25">
      <c r="A142" s="24" t="s">
        <v>26</v>
      </c>
      <c r="B142" s="22"/>
      <c r="C142" s="22"/>
      <c r="D142" s="22"/>
      <c r="E142" s="22"/>
      <c r="F142" s="22">
        <f t="shared" si="6"/>
        <v>0</v>
      </c>
      <c r="H142" s="24" t="s">
        <v>26</v>
      </c>
      <c r="I142" s="22"/>
      <c r="J142" s="22"/>
      <c r="K142" s="22"/>
      <c r="L142" s="22"/>
      <c r="M142" s="22">
        <f t="shared" si="7"/>
        <v>0</v>
      </c>
    </row>
    <row r="143" spans="1:13" x14ac:dyDescent="0.25">
      <c r="A143" s="24" t="s">
        <v>28</v>
      </c>
      <c r="B143" s="22"/>
      <c r="C143" s="22"/>
      <c r="D143" s="22"/>
      <c r="E143" s="22"/>
      <c r="F143" s="22">
        <f t="shared" si="6"/>
        <v>0</v>
      </c>
      <c r="H143" s="24" t="s">
        <v>28</v>
      </c>
      <c r="I143" s="22"/>
      <c r="J143" s="22"/>
      <c r="K143" s="22"/>
      <c r="L143" s="22"/>
      <c r="M143" s="22">
        <f t="shared" si="7"/>
        <v>0</v>
      </c>
    </row>
    <row r="144" spans="1:13" x14ac:dyDescent="0.25">
      <c r="A144" s="24" t="s">
        <v>29</v>
      </c>
      <c r="B144" s="22"/>
      <c r="C144" s="22"/>
      <c r="D144" s="22"/>
      <c r="E144" s="22"/>
      <c r="F144" s="22">
        <f t="shared" si="6"/>
        <v>0</v>
      </c>
      <c r="H144" s="24" t="s">
        <v>29</v>
      </c>
      <c r="I144" s="22"/>
      <c r="J144" s="22"/>
      <c r="K144" s="22"/>
      <c r="L144" s="22"/>
      <c r="M144" s="22">
        <f t="shared" si="7"/>
        <v>0</v>
      </c>
    </row>
    <row r="145" spans="1:13" x14ac:dyDescent="0.25">
      <c r="A145" s="24" t="s">
        <v>30</v>
      </c>
      <c r="B145" s="22"/>
      <c r="C145" s="22"/>
      <c r="D145" s="22"/>
      <c r="E145" s="22"/>
      <c r="F145" s="22">
        <f t="shared" si="6"/>
        <v>0</v>
      </c>
      <c r="H145" s="24" t="s">
        <v>30</v>
      </c>
      <c r="I145" s="22"/>
      <c r="J145" s="22"/>
      <c r="K145" s="22"/>
      <c r="L145" s="22"/>
      <c r="M145" s="22">
        <f t="shared" si="7"/>
        <v>0</v>
      </c>
    </row>
    <row r="146" spans="1:13" x14ac:dyDescent="0.25">
      <c r="A146" s="24" t="s">
        <v>31</v>
      </c>
      <c r="B146" s="22"/>
      <c r="C146" s="22"/>
      <c r="D146" s="22"/>
      <c r="E146" s="22"/>
      <c r="F146" s="22">
        <f t="shared" si="6"/>
        <v>0</v>
      </c>
      <c r="H146" s="24" t="s">
        <v>31</v>
      </c>
      <c r="I146" s="22"/>
      <c r="J146" s="22"/>
      <c r="K146" s="22"/>
      <c r="L146" s="22"/>
      <c r="M146" s="22">
        <f t="shared" si="7"/>
        <v>0</v>
      </c>
    </row>
    <row r="147" spans="1:13" x14ac:dyDescent="0.25">
      <c r="A147" s="24" t="s">
        <v>33</v>
      </c>
      <c r="B147" s="22"/>
      <c r="C147" s="22"/>
      <c r="D147" s="22"/>
      <c r="E147" s="22"/>
      <c r="F147" s="22">
        <f t="shared" si="6"/>
        <v>0</v>
      </c>
      <c r="H147" s="24" t="s">
        <v>33</v>
      </c>
      <c r="I147" s="22"/>
      <c r="J147" s="22"/>
      <c r="K147" s="22"/>
      <c r="L147" s="22"/>
      <c r="M147" s="22">
        <f t="shared" si="7"/>
        <v>0</v>
      </c>
    </row>
    <row r="148" spans="1:13" x14ac:dyDescent="0.25">
      <c r="A148" s="24" t="s">
        <v>34</v>
      </c>
      <c r="B148" s="22"/>
      <c r="C148" s="22"/>
      <c r="D148" s="22"/>
      <c r="E148" s="22"/>
      <c r="F148" s="22">
        <f t="shared" si="6"/>
        <v>0</v>
      </c>
      <c r="H148" s="24" t="s">
        <v>34</v>
      </c>
      <c r="I148" s="22"/>
      <c r="J148" s="22"/>
      <c r="K148" s="22"/>
      <c r="L148" s="22"/>
      <c r="M148" s="22">
        <f t="shared" si="7"/>
        <v>0</v>
      </c>
    </row>
    <row r="149" spans="1:13" x14ac:dyDescent="0.25">
      <c r="A149" s="24" t="s">
        <v>35</v>
      </c>
      <c r="B149" s="22"/>
      <c r="C149" s="22"/>
      <c r="D149" s="22"/>
      <c r="E149" s="22"/>
      <c r="F149" s="22">
        <f t="shared" si="6"/>
        <v>0</v>
      </c>
      <c r="H149" s="24" t="s">
        <v>35</v>
      </c>
      <c r="I149" s="22"/>
      <c r="J149" s="22"/>
      <c r="K149" s="22"/>
      <c r="L149" s="22"/>
      <c r="M149" s="22">
        <f t="shared" si="7"/>
        <v>0</v>
      </c>
    </row>
    <row r="150" spans="1:13" x14ac:dyDescent="0.25">
      <c r="B150" s="22"/>
      <c r="C150" s="31"/>
      <c r="D150" s="22"/>
      <c r="E150" s="22"/>
      <c r="F150" s="22"/>
      <c r="I150" s="22"/>
      <c r="J150" s="31"/>
      <c r="K150" s="22"/>
      <c r="L150" s="22"/>
      <c r="M150" s="22"/>
    </row>
    <row r="151" spans="1:13" x14ac:dyDescent="0.25">
      <c r="B151" s="22"/>
      <c r="C151" s="22"/>
      <c r="D151" s="22"/>
      <c r="E151" s="22"/>
      <c r="F151" s="22"/>
      <c r="I151" s="22"/>
      <c r="J151" s="22"/>
      <c r="K151" s="22"/>
      <c r="L151" s="22"/>
      <c r="M151" s="22"/>
    </row>
    <row r="152" spans="1:13" x14ac:dyDescent="0.25">
      <c r="B152" s="22"/>
      <c r="C152" s="22"/>
      <c r="D152" s="22"/>
      <c r="E152" s="22"/>
      <c r="F152" s="22"/>
      <c r="I152" s="22"/>
      <c r="J152" s="22"/>
      <c r="K152" s="22"/>
      <c r="L152" s="22"/>
      <c r="M152" s="22"/>
    </row>
    <row r="153" spans="1:13" x14ac:dyDescent="0.25">
      <c r="A153" t="s">
        <v>36</v>
      </c>
      <c r="B153" s="22">
        <f>SUM(B124:B152)</f>
        <v>0</v>
      </c>
      <c r="C153" s="22">
        <f>SUM(C124:C152)</f>
        <v>0</v>
      </c>
      <c r="D153" s="22">
        <f>SUM(D124:D152)</f>
        <v>0</v>
      </c>
      <c r="E153" s="22">
        <f>SUM(E124:E152)</f>
        <v>0</v>
      </c>
      <c r="F153" s="22">
        <f>SUM(F124:F152)</f>
        <v>0</v>
      </c>
      <c r="H153" t="s">
        <v>36</v>
      </c>
      <c r="I153" s="22">
        <f>SUM(I124:I152)</f>
        <v>0</v>
      </c>
      <c r="J153" s="22">
        <f>SUM(J124:J152)</f>
        <v>0</v>
      </c>
      <c r="K153" s="22">
        <f>SUM(K124:K152)</f>
        <v>0</v>
      </c>
      <c r="L153" s="22">
        <f>SUM(L124:L152)</f>
        <v>0</v>
      </c>
      <c r="M153" s="22">
        <f>SUM(M124:M152)</f>
        <v>0</v>
      </c>
    </row>
    <row r="154" spans="1:13" x14ac:dyDescent="0.25">
      <c r="B154" s="22"/>
      <c r="C154" s="22"/>
      <c r="D154" s="22"/>
      <c r="E154" s="22"/>
      <c r="F154" s="22"/>
      <c r="I154" s="22"/>
      <c r="J154" s="22"/>
      <c r="K154" s="22"/>
      <c r="L154" s="22"/>
      <c r="M154" s="22"/>
    </row>
    <row r="155" spans="1:13" x14ac:dyDescent="0.25">
      <c r="A155" t="s">
        <v>37</v>
      </c>
      <c r="B155" s="22">
        <f>B153+D153+E153</f>
        <v>0</v>
      </c>
      <c r="C155" s="22"/>
      <c r="D155" s="22"/>
      <c r="E155" s="22"/>
      <c r="F155" s="22"/>
      <c r="H155" t="s">
        <v>37</v>
      </c>
      <c r="I155" s="22">
        <f>I153+K153+L153</f>
        <v>0</v>
      </c>
      <c r="J155" s="22"/>
      <c r="K155" s="22"/>
      <c r="L155" s="22"/>
      <c r="M155" s="22"/>
    </row>
    <row r="156" spans="1:13" x14ac:dyDescent="0.25">
      <c r="A156" t="s">
        <v>38</v>
      </c>
      <c r="B156" s="22">
        <f>F153</f>
        <v>0</v>
      </c>
      <c r="C156" s="22"/>
      <c r="D156" s="22"/>
      <c r="E156" s="22"/>
      <c r="F156" s="22"/>
      <c r="H156" t="s">
        <v>38</v>
      </c>
      <c r="I156" s="22">
        <f>M153</f>
        <v>0</v>
      </c>
      <c r="J156" s="22"/>
      <c r="K156" s="22"/>
      <c r="L156" s="22"/>
      <c r="M156" s="22"/>
    </row>
    <row r="157" spans="1:13" x14ac:dyDescent="0.25">
      <c r="A157" t="s">
        <v>39</v>
      </c>
      <c r="B157" s="20"/>
      <c r="C157" s="20"/>
      <c r="D157" s="20"/>
      <c r="E157" s="20"/>
      <c r="F157" s="20"/>
      <c r="H157" t="s">
        <v>39</v>
      </c>
      <c r="I157" s="20"/>
      <c r="J157" s="20"/>
      <c r="K157" s="20"/>
      <c r="L157" s="20"/>
      <c r="M157" s="20"/>
    </row>
    <row r="159" spans="1:13" x14ac:dyDescent="0.25">
      <c r="A159" s="16" t="s">
        <v>49</v>
      </c>
      <c r="B159" s="14">
        <v>43344</v>
      </c>
      <c r="C159" s="14"/>
      <c r="D159" s="14"/>
      <c r="E159" s="14"/>
      <c r="F159" s="14"/>
      <c r="H159" s="16" t="s">
        <v>50</v>
      </c>
      <c r="I159" s="14">
        <v>43374</v>
      </c>
      <c r="J159" s="14"/>
      <c r="K159" s="14"/>
      <c r="L159" s="14"/>
      <c r="M159" s="14"/>
    </row>
    <row r="160" spans="1:13" x14ac:dyDescent="0.25">
      <c r="A160" s="17"/>
      <c r="B160" s="18"/>
      <c r="C160" s="18"/>
      <c r="D160" s="18"/>
      <c r="E160" s="18"/>
      <c r="F160" s="18"/>
      <c r="H160" s="17"/>
      <c r="I160" s="18"/>
      <c r="J160" s="18"/>
      <c r="K160" s="18"/>
      <c r="L160" s="18"/>
      <c r="M160" s="18"/>
    </row>
    <row r="161" spans="1:13" x14ac:dyDescent="0.25">
      <c r="A161" s="19"/>
      <c r="B161" s="20"/>
      <c r="C161" s="20" t="s">
        <v>2</v>
      </c>
      <c r="D161" s="20" t="s">
        <v>3</v>
      </c>
      <c r="E161" s="20" t="s">
        <v>4</v>
      </c>
      <c r="F161" s="20"/>
      <c r="H161" s="19"/>
      <c r="I161" s="20"/>
      <c r="J161" s="20" t="s">
        <v>2</v>
      </c>
      <c r="K161" s="20" t="s">
        <v>3</v>
      </c>
      <c r="L161" s="20" t="s">
        <v>4</v>
      </c>
      <c r="M161" s="20"/>
    </row>
    <row r="162" spans="1:13" x14ac:dyDescent="0.25">
      <c r="A162" s="21" t="s">
        <v>5</v>
      </c>
      <c r="B162" s="22">
        <v>5684779.5199999996</v>
      </c>
      <c r="C162" s="22">
        <v>72813.08</v>
      </c>
      <c r="D162" s="22"/>
      <c r="E162" s="22"/>
      <c r="F162" s="22">
        <f t="shared" ref="F162:F185" si="8">SUM(B162:E162)</f>
        <v>5757592.5999999996</v>
      </c>
      <c r="H162" s="21" t="s">
        <v>5</v>
      </c>
      <c r="I162" s="32">
        <v>5757592.5999999996</v>
      </c>
      <c r="J162" s="22">
        <v>204292.64</v>
      </c>
      <c r="K162" s="22"/>
      <c r="L162" s="22">
        <v>-735000</v>
      </c>
      <c r="M162" s="22">
        <f t="shared" ref="M162:M185" si="9">SUM(I162:L162)</f>
        <v>5226885.2399999993</v>
      </c>
    </row>
    <row r="163" spans="1:13" x14ac:dyDescent="0.25">
      <c r="A163" s="21" t="s">
        <v>6</v>
      </c>
      <c r="B163" s="22">
        <v>210561.58</v>
      </c>
      <c r="C163" s="22">
        <v>-340.27</v>
      </c>
      <c r="D163" s="22"/>
      <c r="E163" s="22"/>
      <c r="F163" s="22">
        <f t="shared" si="8"/>
        <v>210221.31</v>
      </c>
      <c r="H163" s="21" t="s">
        <v>6</v>
      </c>
      <c r="I163" s="32">
        <v>210221.31</v>
      </c>
      <c r="J163" s="22">
        <v>14862.7</v>
      </c>
      <c r="K163" s="22"/>
      <c r="L163" s="22"/>
      <c r="M163" s="22">
        <f t="shared" si="9"/>
        <v>225084.01</v>
      </c>
    </row>
    <row r="164" spans="1:13" x14ac:dyDescent="0.25">
      <c r="A164" s="21" t="s">
        <v>7</v>
      </c>
      <c r="B164" s="22">
        <v>350634</v>
      </c>
      <c r="C164" s="22">
        <v>4265.95</v>
      </c>
      <c r="D164" s="22"/>
      <c r="E164" s="23"/>
      <c r="F164" s="22">
        <f t="shared" si="8"/>
        <v>354899.95</v>
      </c>
      <c r="H164" s="21" t="s">
        <v>7</v>
      </c>
      <c r="I164" s="32">
        <v>354899.95</v>
      </c>
      <c r="J164" s="22">
        <v>6064.41</v>
      </c>
      <c r="K164" s="22"/>
      <c r="L164" s="23"/>
      <c r="M164" s="22">
        <f t="shared" si="9"/>
        <v>360964.36</v>
      </c>
    </row>
    <row r="165" spans="1:13" x14ac:dyDescent="0.25">
      <c r="A165" s="21" t="s">
        <v>9</v>
      </c>
      <c r="B165" s="22">
        <v>503214.49</v>
      </c>
      <c r="C165" s="22">
        <v>2969.79</v>
      </c>
      <c r="D165" s="22"/>
      <c r="E165" s="23"/>
      <c r="F165" s="22">
        <f t="shared" si="8"/>
        <v>506184.27999999997</v>
      </c>
      <c r="H165" s="21" t="s">
        <v>9</v>
      </c>
      <c r="I165" s="32">
        <v>506184.28</v>
      </c>
      <c r="J165" s="22">
        <v>4731.9799999999996</v>
      </c>
      <c r="K165" s="22"/>
      <c r="L165" s="23"/>
      <c r="M165" s="22">
        <f t="shared" si="9"/>
        <v>510916.26</v>
      </c>
    </row>
    <row r="166" spans="1:13" x14ac:dyDescent="0.25">
      <c r="A166" s="21" t="s">
        <v>10</v>
      </c>
      <c r="B166" s="22">
        <v>298685.23</v>
      </c>
      <c r="C166" s="22">
        <v>3498.36</v>
      </c>
      <c r="D166" s="22"/>
      <c r="E166" s="23"/>
      <c r="F166" s="22">
        <f t="shared" si="8"/>
        <v>302183.58999999997</v>
      </c>
      <c r="H166" s="21" t="s">
        <v>10</v>
      </c>
      <c r="I166" s="32">
        <v>302183.59000000003</v>
      </c>
      <c r="J166" s="22">
        <v>6314.82</v>
      </c>
      <c r="K166" s="22"/>
      <c r="L166" s="23"/>
      <c r="M166" s="22">
        <f t="shared" si="9"/>
        <v>308498.41000000003</v>
      </c>
    </row>
    <row r="167" spans="1:13" x14ac:dyDescent="0.25">
      <c r="A167" s="21" t="s">
        <v>11</v>
      </c>
      <c r="B167" s="22">
        <v>232011.06</v>
      </c>
      <c r="C167" s="22">
        <v>1140.48</v>
      </c>
      <c r="D167" s="22"/>
      <c r="E167" s="23"/>
      <c r="F167" s="22">
        <f t="shared" si="8"/>
        <v>233151.54</v>
      </c>
      <c r="H167" s="21" t="s">
        <v>11</v>
      </c>
      <c r="I167" s="32">
        <v>233151.54</v>
      </c>
      <c r="J167" s="22">
        <v>1237.53</v>
      </c>
      <c r="K167" s="22"/>
      <c r="L167" s="23"/>
      <c r="M167" s="22">
        <f t="shared" si="9"/>
        <v>234389.07</v>
      </c>
    </row>
    <row r="168" spans="1:13" x14ac:dyDescent="0.25">
      <c r="A168" s="21" t="s">
        <v>12</v>
      </c>
      <c r="B168" s="22">
        <v>541560.4</v>
      </c>
      <c r="C168" s="22">
        <v>5908.51</v>
      </c>
      <c r="D168" s="22"/>
      <c r="E168" s="23"/>
      <c r="F168" s="22">
        <f t="shared" si="8"/>
        <v>547468.91</v>
      </c>
      <c r="H168" s="21" t="s">
        <v>12</v>
      </c>
      <c r="I168" s="32">
        <v>547468.91</v>
      </c>
      <c r="J168" s="22">
        <v>13610.65</v>
      </c>
      <c r="K168" s="22"/>
      <c r="L168" s="23"/>
      <c r="M168" s="22">
        <f t="shared" si="9"/>
        <v>561079.56000000006</v>
      </c>
    </row>
    <row r="169" spans="1:13" x14ac:dyDescent="0.25">
      <c r="A169" s="21" t="s">
        <v>51</v>
      </c>
      <c r="B169" s="22">
        <v>1919657.83</v>
      </c>
      <c r="C169" s="22">
        <v>11524.54</v>
      </c>
      <c r="D169" s="22"/>
      <c r="E169" s="23"/>
      <c r="F169" s="22">
        <f t="shared" si="8"/>
        <v>1931182.37</v>
      </c>
      <c r="H169" s="21" t="s">
        <v>51</v>
      </c>
      <c r="I169" s="32">
        <v>1931182.37</v>
      </c>
      <c r="J169" s="22">
        <v>67530.55</v>
      </c>
      <c r="K169" s="22"/>
      <c r="L169" s="23"/>
      <c r="M169" s="22">
        <f t="shared" si="9"/>
        <v>1998712.9200000002</v>
      </c>
    </row>
    <row r="170" spans="1:13" x14ac:dyDescent="0.25">
      <c r="A170" s="25" t="s">
        <v>15</v>
      </c>
      <c r="B170" s="22">
        <v>615580.23</v>
      </c>
      <c r="C170" s="22">
        <v>2477.1999999999998</v>
      </c>
      <c r="D170" s="22"/>
      <c r="E170" s="22">
        <v>-90000</v>
      </c>
      <c r="F170" s="22">
        <f t="shared" si="8"/>
        <v>528057.42999999993</v>
      </c>
      <c r="H170" s="25" t="s">
        <v>15</v>
      </c>
      <c r="I170" s="32">
        <v>528057.43000000005</v>
      </c>
      <c r="J170" s="22">
        <v>2765.33</v>
      </c>
      <c r="K170" s="22"/>
      <c r="L170" s="22">
        <v>-18000</v>
      </c>
      <c r="M170" s="22">
        <f t="shared" si="9"/>
        <v>512822.76</v>
      </c>
    </row>
    <row r="171" spans="1:13" x14ac:dyDescent="0.25">
      <c r="A171" s="25" t="s">
        <v>16</v>
      </c>
      <c r="B171" s="22">
        <v>1324010</v>
      </c>
      <c r="C171" s="22">
        <v>7470</v>
      </c>
      <c r="D171" s="22"/>
      <c r="E171" s="22"/>
      <c r="F171" s="22">
        <f t="shared" si="8"/>
        <v>1331480</v>
      </c>
      <c r="H171" s="25" t="s">
        <v>16</v>
      </c>
      <c r="I171" s="32">
        <v>1331480</v>
      </c>
      <c r="J171" s="22">
        <v>14960</v>
      </c>
      <c r="K171" s="22"/>
      <c r="L171" s="22"/>
      <c r="M171" s="22">
        <f t="shared" si="9"/>
        <v>1346440</v>
      </c>
    </row>
    <row r="172" spans="1:13" x14ac:dyDescent="0.25">
      <c r="A172" s="25" t="s">
        <v>18</v>
      </c>
      <c r="B172" s="22">
        <v>4346537.7699999996</v>
      </c>
      <c r="C172" s="22">
        <v>27532.92</v>
      </c>
      <c r="D172" s="22">
        <v>790000</v>
      </c>
      <c r="E172" s="22"/>
      <c r="F172" s="22">
        <f t="shared" si="8"/>
        <v>5164070.6899999995</v>
      </c>
      <c r="H172" s="25" t="s">
        <v>18</v>
      </c>
      <c r="I172" s="32">
        <v>5164070.6900000004</v>
      </c>
      <c r="J172" s="22">
        <v>46572.31</v>
      </c>
      <c r="K172" s="22"/>
      <c r="L172" s="22"/>
      <c r="M172" s="22">
        <f t="shared" si="9"/>
        <v>5210643</v>
      </c>
    </row>
    <row r="173" spans="1:13" x14ac:dyDescent="0.25">
      <c r="A173" s="25" t="s">
        <v>19</v>
      </c>
      <c r="B173" s="22">
        <v>1942898.39</v>
      </c>
      <c r="C173" s="22">
        <v>11937.65</v>
      </c>
      <c r="D173" s="22"/>
      <c r="E173" s="22">
        <v>-23500</v>
      </c>
      <c r="F173" s="22">
        <f t="shared" si="8"/>
        <v>1931336.0399999998</v>
      </c>
      <c r="H173" s="25" t="s">
        <v>19</v>
      </c>
      <c r="I173" s="32">
        <v>1931336.04</v>
      </c>
      <c r="J173" s="22">
        <v>61125.07</v>
      </c>
      <c r="K173" s="22"/>
      <c r="L173" s="22">
        <v>-70000</v>
      </c>
      <c r="M173" s="22">
        <f t="shared" si="9"/>
        <v>1922461.11</v>
      </c>
    </row>
    <row r="174" spans="1:13" x14ac:dyDescent="0.25">
      <c r="A174" s="25" t="s">
        <v>20</v>
      </c>
      <c r="B174" s="22">
        <v>1680461.87</v>
      </c>
      <c r="C174" s="22">
        <v>18165.62</v>
      </c>
      <c r="D174" s="22"/>
      <c r="E174" s="23"/>
      <c r="F174" s="22">
        <f t="shared" si="8"/>
        <v>1698627.4900000002</v>
      </c>
      <c r="H174" s="25" t="s">
        <v>20</v>
      </c>
      <c r="I174" s="32">
        <v>1698627.49</v>
      </c>
      <c r="J174" s="22">
        <v>36278.11</v>
      </c>
      <c r="K174" s="22"/>
      <c r="L174" s="22"/>
      <c r="M174" s="22">
        <f t="shared" si="9"/>
        <v>1734905.6</v>
      </c>
    </row>
    <row r="175" spans="1:13" x14ac:dyDescent="0.25">
      <c r="A175" s="26" t="s">
        <v>21</v>
      </c>
      <c r="B175" s="22">
        <v>594283.5</v>
      </c>
      <c r="C175" s="22">
        <v>3498.67</v>
      </c>
      <c r="D175" s="22"/>
      <c r="E175" s="22"/>
      <c r="F175" s="22">
        <f t="shared" si="8"/>
        <v>597782.17000000004</v>
      </c>
      <c r="H175" s="26" t="s">
        <v>21</v>
      </c>
      <c r="I175" s="32">
        <v>597782.17000000004</v>
      </c>
      <c r="J175" s="22">
        <v>5589.74</v>
      </c>
      <c r="K175" s="22"/>
      <c r="L175" s="23"/>
      <c r="M175" s="22">
        <f t="shared" si="9"/>
        <v>603371.91</v>
      </c>
    </row>
    <row r="176" spans="1:13" x14ac:dyDescent="0.25">
      <c r="A176" s="26" t="s">
        <v>22</v>
      </c>
      <c r="B176" s="22">
        <v>3513753.47</v>
      </c>
      <c r="C176" s="23">
        <v>41559.199999999997</v>
      </c>
      <c r="D176" s="22"/>
      <c r="E176" s="22"/>
      <c r="F176" s="22">
        <f t="shared" si="8"/>
        <v>3555312.6700000004</v>
      </c>
      <c r="H176" s="26" t="s">
        <v>22</v>
      </c>
      <c r="I176" s="32">
        <v>3555312.67</v>
      </c>
      <c r="J176" s="23">
        <v>137118.57999999999</v>
      </c>
      <c r="K176" s="22"/>
      <c r="L176" s="22"/>
      <c r="M176" s="22">
        <f t="shared" si="9"/>
        <v>3692431.25</v>
      </c>
    </row>
    <row r="177" spans="1:13" x14ac:dyDescent="0.25">
      <c r="A177" s="26" t="s">
        <v>23</v>
      </c>
      <c r="B177" s="22">
        <v>1475475.44</v>
      </c>
      <c r="C177" s="23">
        <v>6912.65</v>
      </c>
      <c r="D177" s="22"/>
      <c r="E177" s="22"/>
      <c r="F177" s="22">
        <f t="shared" si="8"/>
        <v>1482388.0899999999</v>
      </c>
      <c r="H177" s="26" t="s">
        <v>23</v>
      </c>
      <c r="I177" s="32">
        <v>1482388.09</v>
      </c>
      <c r="J177" s="23">
        <v>8086.55</v>
      </c>
      <c r="K177" s="22"/>
      <c r="L177" s="22"/>
      <c r="M177" s="22">
        <f t="shared" si="9"/>
        <v>1490474.6400000001</v>
      </c>
    </row>
    <row r="178" spans="1:13" x14ac:dyDescent="0.25">
      <c r="A178" s="26" t="s">
        <v>24</v>
      </c>
      <c r="B178" s="22">
        <v>1940661.55</v>
      </c>
      <c r="C178" s="22">
        <v>-3504.87</v>
      </c>
      <c r="D178" s="22"/>
      <c r="E178" s="22"/>
      <c r="F178" s="22">
        <f t="shared" si="8"/>
        <v>1937156.68</v>
      </c>
      <c r="H178" s="26" t="s">
        <v>24</v>
      </c>
      <c r="I178" s="32">
        <v>1937156.68</v>
      </c>
      <c r="J178" s="22">
        <v>147146.43</v>
      </c>
      <c r="K178" s="22">
        <v>795000</v>
      </c>
      <c r="L178" s="22"/>
      <c r="M178" s="22">
        <f t="shared" si="9"/>
        <v>2879303.11</v>
      </c>
    </row>
    <row r="179" spans="1:13" x14ac:dyDescent="0.25">
      <c r="A179" s="26" t="s">
        <v>25</v>
      </c>
      <c r="B179" s="22">
        <v>1240935.18</v>
      </c>
      <c r="C179" s="22">
        <v>10632.1</v>
      </c>
      <c r="D179" s="22"/>
      <c r="E179" s="22"/>
      <c r="F179" s="22">
        <f t="shared" si="8"/>
        <v>1251567.28</v>
      </c>
      <c r="H179" s="26" t="s">
        <v>25</v>
      </c>
      <c r="I179" s="32">
        <v>1251567.28</v>
      </c>
      <c r="J179" s="22">
        <v>38764.5</v>
      </c>
      <c r="K179" s="22"/>
      <c r="L179" s="22"/>
      <c r="M179" s="22">
        <f t="shared" si="9"/>
        <v>1290331.78</v>
      </c>
    </row>
    <row r="180" spans="1:13" x14ac:dyDescent="0.25">
      <c r="A180" s="24" t="s">
        <v>26</v>
      </c>
      <c r="B180" s="22">
        <v>2820279.94</v>
      </c>
      <c r="C180" s="22">
        <v>-5078.6499999999996</v>
      </c>
      <c r="D180" s="22"/>
      <c r="E180" s="22">
        <v>-736468.13</v>
      </c>
      <c r="F180" s="22">
        <f t="shared" si="8"/>
        <v>2078733.1600000001</v>
      </c>
      <c r="H180" s="24" t="s">
        <v>26</v>
      </c>
      <c r="I180" s="32">
        <v>2078733.16</v>
      </c>
      <c r="J180" s="22">
        <v>148846.46</v>
      </c>
      <c r="K180" s="22"/>
      <c r="L180" s="22"/>
      <c r="M180" s="22">
        <f t="shared" si="9"/>
        <v>2227579.62</v>
      </c>
    </row>
    <row r="181" spans="1:13" x14ac:dyDescent="0.25">
      <c r="A181" s="24" t="s">
        <v>27</v>
      </c>
      <c r="B181" s="22">
        <v>198296.88</v>
      </c>
      <c r="C181" s="22">
        <v>1698.97</v>
      </c>
      <c r="D181" s="22"/>
      <c r="E181" s="22"/>
      <c r="F181" s="22">
        <f t="shared" si="8"/>
        <v>199995.85</v>
      </c>
      <c r="H181" s="24" t="s">
        <v>27</v>
      </c>
      <c r="I181" s="32">
        <v>199995.85</v>
      </c>
      <c r="J181" s="22">
        <v>6194.43</v>
      </c>
      <c r="K181" s="22"/>
      <c r="L181" s="22"/>
      <c r="M181" s="22">
        <f t="shared" si="9"/>
        <v>206190.28</v>
      </c>
    </row>
    <row r="182" spans="1:13" x14ac:dyDescent="0.25">
      <c r="A182" s="24" t="s">
        <v>28</v>
      </c>
      <c r="B182" s="22">
        <v>1071334.82</v>
      </c>
      <c r="C182" s="22">
        <v>5019.2299999999996</v>
      </c>
      <c r="D182" s="22"/>
      <c r="E182" s="22"/>
      <c r="F182" s="22">
        <f t="shared" si="8"/>
        <v>1076354.05</v>
      </c>
      <c r="H182" s="24" t="s">
        <v>28</v>
      </c>
      <c r="I182" s="32">
        <v>1076354.05</v>
      </c>
      <c r="J182" s="22">
        <v>5871.61</v>
      </c>
      <c r="K182" s="22"/>
      <c r="L182" s="22"/>
      <c r="M182" s="22">
        <f t="shared" si="9"/>
        <v>1082225.6600000001</v>
      </c>
    </row>
    <row r="183" spans="1:13" x14ac:dyDescent="0.25">
      <c r="A183" s="24" t="s">
        <v>29</v>
      </c>
      <c r="B183" s="22">
        <v>6354845.6699999999</v>
      </c>
      <c r="C183" s="22">
        <v>37412.370000000003</v>
      </c>
      <c r="D183" s="22"/>
      <c r="E183" s="22"/>
      <c r="F183" s="22">
        <f t="shared" si="8"/>
        <v>6392258.04</v>
      </c>
      <c r="H183" s="24" t="s">
        <v>29</v>
      </c>
      <c r="I183" s="32">
        <v>6392258.04</v>
      </c>
      <c r="J183" s="22">
        <v>59772.68</v>
      </c>
      <c r="K183" s="22"/>
      <c r="L183" s="22"/>
      <c r="M183" s="22">
        <f t="shared" si="9"/>
        <v>6452030.7199999997</v>
      </c>
    </row>
    <row r="184" spans="1:13" x14ac:dyDescent="0.25">
      <c r="A184" s="24" t="s">
        <v>30</v>
      </c>
      <c r="B184" s="22">
        <v>719740.83</v>
      </c>
      <c r="C184" s="22">
        <v>8512.7900000000009</v>
      </c>
      <c r="D184" s="22"/>
      <c r="E184" s="22"/>
      <c r="F184" s="22">
        <f t="shared" si="8"/>
        <v>728253.62</v>
      </c>
      <c r="H184" s="24" t="s">
        <v>30</v>
      </c>
      <c r="I184" s="32">
        <v>728253.62</v>
      </c>
      <c r="J184" s="22">
        <v>28086.75</v>
      </c>
      <c r="K184" s="22"/>
      <c r="L184" s="22"/>
      <c r="M184" s="22">
        <f t="shared" si="9"/>
        <v>756340.37</v>
      </c>
    </row>
    <row r="185" spans="1:13" x14ac:dyDescent="0.25">
      <c r="A185" s="24" t="s">
        <v>35</v>
      </c>
      <c r="B185" s="22">
        <v>1051730.75</v>
      </c>
      <c r="C185" s="22">
        <v>-2757.73</v>
      </c>
      <c r="D185" s="22"/>
      <c r="E185" s="22"/>
      <c r="F185" s="22">
        <f t="shared" si="8"/>
        <v>1048973.02</v>
      </c>
      <c r="H185" s="24" t="s">
        <v>35</v>
      </c>
      <c r="I185" s="32">
        <v>1048973.02</v>
      </c>
      <c r="J185" s="22">
        <v>64482.82</v>
      </c>
      <c r="K185" s="22"/>
      <c r="L185" s="22"/>
      <c r="M185" s="22">
        <f t="shared" si="9"/>
        <v>1113455.8400000001</v>
      </c>
    </row>
    <row r="186" spans="1:13" x14ac:dyDescent="0.25">
      <c r="B186" s="22"/>
      <c r="C186" s="22"/>
      <c r="D186" s="22"/>
      <c r="E186" s="22"/>
      <c r="F186" s="22"/>
      <c r="I186" s="22"/>
      <c r="J186" s="22"/>
      <c r="K186" s="22"/>
      <c r="L186" s="22"/>
      <c r="M186" s="22"/>
    </row>
    <row r="187" spans="1:13" x14ac:dyDescent="0.25">
      <c r="B187" s="22"/>
      <c r="C187" s="22"/>
      <c r="D187" s="22"/>
      <c r="E187" s="22"/>
      <c r="F187" s="22"/>
      <c r="I187" s="22"/>
      <c r="J187" s="22"/>
      <c r="K187" s="22"/>
      <c r="L187" s="22"/>
      <c r="M187" s="22"/>
    </row>
    <row r="188" spans="1:13" x14ac:dyDescent="0.25">
      <c r="A188" t="s">
        <v>36</v>
      </c>
      <c r="B188" s="22">
        <f>SUM(B162:B187)</f>
        <v>40631930.399999999</v>
      </c>
      <c r="C188" s="22">
        <f>SUM(C162:C187)</f>
        <v>273268.56</v>
      </c>
      <c r="D188" s="22">
        <f>SUM(D162:D187)</f>
        <v>790000</v>
      </c>
      <c r="E188" s="22">
        <f>SUM(E162:E187)</f>
        <v>-849968.13</v>
      </c>
      <c r="F188" s="22">
        <f>SUM(F162:F187)</f>
        <v>40845230.830000013</v>
      </c>
      <c r="H188" t="s">
        <v>36</v>
      </c>
      <c r="I188" s="22">
        <f>SUM(I162:I187)</f>
        <v>40845230.830000006</v>
      </c>
      <c r="J188" s="22">
        <f>SUM(J162:J187)</f>
        <v>1130306.6500000001</v>
      </c>
      <c r="K188" s="22">
        <f>SUM(K162:K187)</f>
        <v>795000</v>
      </c>
      <c r="L188" s="22">
        <f>SUM(L162:L187)</f>
        <v>-823000</v>
      </c>
      <c r="M188" s="22">
        <f>SUM(M162:M187)</f>
        <v>41947537.480000004</v>
      </c>
    </row>
    <row r="189" spans="1:13" x14ac:dyDescent="0.25">
      <c r="B189" s="22"/>
      <c r="C189" s="22"/>
      <c r="D189" s="22"/>
      <c r="E189" s="22"/>
      <c r="F189" s="22"/>
      <c r="I189" s="22"/>
      <c r="J189" s="22"/>
      <c r="K189" s="22"/>
      <c r="L189" s="22"/>
      <c r="M189" s="22"/>
    </row>
    <row r="190" spans="1:13" x14ac:dyDescent="0.25">
      <c r="A190" t="s">
        <v>37</v>
      </c>
      <c r="B190" s="22">
        <f>B188+D188+E188</f>
        <v>40571962.269999996</v>
      </c>
      <c r="C190" s="22"/>
      <c r="D190" s="22"/>
      <c r="E190" s="22"/>
      <c r="F190" s="22"/>
      <c r="H190" t="s">
        <v>37</v>
      </c>
      <c r="I190" s="22">
        <f>I188+K188+L188</f>
        <v>40817230.830000006</v>
      </c>
      <c r="J190" s="22"/>
      <c r="K190" s="22"/>
      <c r="L190" s="22"/>
      <c r="M190" s="22"/>
    </row>
    <row r="191" spans="1:13" x14ac:dyDescent="0.25">
      <c r="A191" t="s">
        <v>38</v>
      </c>
      <c r="B191" s="22">
        <f>F188</f>
        <v>40845230.830000013</v>
      </c>
      <c r="C191" s="22"/>
      <c r="D191" s="22"/>
      <c r="E191" s="22"/>
      <c r="F191" s="22"/>
      <c r="H191" t="s">
        <v>38</v>
      </c>
      <c r="I191" s="22">
        <f>M188</f>
        <v>41947537.480000004</v>
      </c>
      <c r="J191" s="22"/>
      <c r="K191" s="22"/>
      <c r="L191" s="22"/>
      <c r="M191" s="22"/>
    </row>
    <row r="192" spans="1:13" x14ac:dyDescent="0.25">
      <c r="A192" t="s">
        <v>39</v>
      </c>
      <c r="B192" s="20"/>
      <c r="C192" s="20"/>
      <c r="D192" s="20"/>
      <c r="E192" s="20"/>
      <c r="F192" s="20"/>
      <c r="H192" t="s">
        <v>39</v>
      </c>
      <c r="I192" s="20"/>
      <c r="J192" s="20"/>
      <c r="K192" s="20"/>
      <c r="L192" s="20"/>
      <c r="M192" s="20"/>
    </row>
    <row r="195" spans="1:13" x14ac:dyDescent="0.25">
      <c r="A195" s="16" t="s">
        <v>52</v>
      </c>
      <c r="B195" s="14">
        <v>43040</v>
      </c>
      <c r="C195" s="14"/>
      <c r="D195" s="14"/>
      <c r="E195" s="14"/>
      <c r="F195" s="14"/>
      <c r="H195" s="16" t="s">
        <v>53</v>
      </c>
      <c r="I195" s="14">
        <v>43070</v>
      </c>
      <c r="J195" s="14"/>
      <c r="K195" s="14"/>
      <c r="L195" s="14"/>
      <c r="M195" s="14"/>
    </row>
    <row r="196" spans="1:13" x14ac:dyDescent="0.25">
      <c r="A196" s="17"/>
      <c r="B196" s="18"/>
      <c r="C196" s="18"/>
      <c r="D196" s="18"/>
      <c r="E196" s="18"/>
      <c r="F196" s="18"/>
      <c r="H196" s="17"/>
      <c r="I196" s="18"/>
      <c r="J196" s="18"/>
      <c r="K196" s="18"/>
      <c r="L196" s="18"/>
      <c r="M196" s="18"/>
    </row>
    <row r="197" spans="1:13" x14ac:dyDescent="0.25">
      <c r="A197" s="19"/>
      <c r="B197" s="20"/>
      <c r="C197" s="20" t="s">
        <v>2</v>
      </c>
      <c r="D197" s="20" t="s">
        <v>3</v>
      </c>
      <c r="E197" s="20" t="s">
        <v>4</v>
      </c>
      <c r="F197" s="20"/>
      <c r="H197" s="19"/>
      <c r="I197" s="20"/>
      <c r="J197" s="20" t="s">
        <v>2</v>
      </c>
      <c r="K197" s="20" t="s">
        <v>3</v>
      </c>
      <c r="L197" s="20" t="s">
        <v>4</v>
      </c>
      <c r="M197" s="20"/>
    </row>
    <row r="198" spans="1:13" x14ac:dyDescent="0.25">
      <c r="A198" s="21" t="s">
        <v>5</v>
      </c>
      <c r="B198" s="33"/>
      <c r="C198" s="22"/>
      <c r="D198" s="22"/>
      <c r="E198" s="22"/>
      <c r="F198" s="22">
        <f t="shared" ref="F198:F224" si="10">SUM(B198:E198)</f>
        <v>0</v>
      </c>
      <c r="H198" s="21" t="s">
        <v>5</v>
      </c>
      <c r="I198" s="34"/>
      <c r="J198" s="22"/>
      <c r="K198" s="22"/>
      <c r="L198" s="22"/>
      <c r="M198" s="22">
        <f t="shared" ref="M198:M224" si="11">SUM(I198:L198)</f>
        <v>0</v>
      </c>
    </row>
    <row r="199" spans="1:13" x14ac:dyDescent="0.25">
      <c r="A199" s="21" t="s">
        <v>6</v>
      </c>
      <c r="B199" s="33"/>
      <c r="C199" s="22"/>
      <c r="D199" s="22"/>
      <c r="E199" s="22"/>
      <c r="F199" s="22">
        <f t="shared" si="10"/>
        <v>0</v>
      </c>
      <c r="H199" s="21" t="s">
        <v>6</v>
      </c>
      <c r="I199" s="34"/>
      <c r="J199" s="22"/>
      <c r="K199" s="22"/>
      <c r="L199" s="22"/>
      <c r="M199" s="22">
        <f t="shared" si="11"/>
        <v>0</v>
      </c>
    </row>
    <row r="200" spans="1:13" x14ac:dyDescent="0.25">
      <c r="A200" s="21" t="s">
        <v>7</v>
      </c>
      <c r="B200" s="33"/>
      <c r="C200" s="22"/>
      <c r="D200" s="22"/>
      <c r="E200" s="23"/>
      <c r="F200" s="22">
        <f t="shared" si="10"/>
        <v>0</v>
      </c>
      <c r="H200" s="21" t="s">
        <v>7</v>
      </c>
      <c r="I200" s="34"/>
      <c r="J200" s="22"/>
      <c r="K200" s="22"/>
      <c r="L200" s="23"/>
      <c r="M200" s="22">
        <f t="shared" si="11"/>
        <v>0</v>
      </c>
    </row>
    <row r="201" spans="1:13" x14ac:dyDescent="0.25">
      <c r="A201" s="21" t="s">
        <v>9</v>
      </c>
      <c r="B201" s="33"/>
      <c r="C201" s="22"/>
      <c r="D201" s="22"/>
      <c r="E201" s="23"/>
      <c r="F201" s="22">
        <f t="shared" si="10"/>
        <v>0</v>
      </c>
      <c r="H201" s="21" t="s">
        <v>9</v>
      </c>
      <c r="I201" s="34"/>
      <c r="J201" s="22"/>
      <c r="K201" s="22"/>
      <c r="L201" s="23"/>
      <c r="M201" s="22">
        <f t="shared" si="11"/>
        <v>0</v>
      </c>
    </row>
    <row r="202" spans="1:13" x14ac:dyDescent="0.25">
      <c r="A202" s="21" t="s">
        <v>10</v>
      </c>
      <c r="B202" s="33"/>
      <c r="C202" s="22"/>
      <c r="D202" s="22"/>
      <c r="E202" s="23"/>
      <c r="F202" s="22">
        <f t="shared" si="10"/>
        <v>0</v>
      </c>
      <c r="H202" s="21" t="s">
        <v>10</v>
      </c>
      <c r="I202" s="34"/>
      <c r="J202" s="22"/>
      <c r="K202" s="22"/>
      <c r="L202" s="23"/>
      <c r="M202" s="22">
        <f t="shared" si="11"/>
        <v>0</v>
      </c>
    </row>
    <row r="203" spans="1:13" x14ac:dyDescent="0.25">
      <c r="A203" s="21" t="s">
        <v>11</v>
      </c>
      <c r="B203" s="33"/>
      <c r="C203" s="22"/>
      <c r="D203" s="22"/>
      <c r="E203" s="23"/>
      <c r="F203" s="22">
        <f t="shared" si="10"/>
        <v>0</v>
      </c>
      <c r="H203" s="21" t="s">
        <v>11</v>
      </c>
      <c r="I203" s="34"/>
      <c r="J203" s="22"/>
      <c r="K203" s="22"/>
      <c r="L203" s="23"/>
      <c r="M203" s="22">
        <f t="shared" si="11"/>
        <v>0</v>
      </c>
    </row>
    <row r="204" spans="1:13" x14ac:dyDescent="0.25">
      <c r="A204" s="21" t="s">
        <v>12</v>
      </c>
      <c r="B204" s="33"/>
      <c r="C204" s="22"/>
      <c r="D204" s="22"/>
      <c r="E204" s="23"/>
      <c r="F204" s="22">
        <f t="shared" si="10"/>
        <v>0</v>
      </c>
      <c r="H204" s="21" t="s">
        <v>12</v>
      </c>
      <c r="I204" s="34"/>
      <c r="J204" s="22"/>
      <c r="K204" s="22"/>
      <c r="L204" s="23"/>
      <c r="M204" s="22">
        <f t="shared" si="11"/>
        <v>0</v>
      </c>
    </row>
    <row r="205" spans="1:13" x14ac:dyDescent="0.25">
      <c r="A205" s="21" t="s">
        <v>14</v>
      </c>
      <c r="B205" s="33"/>
      <c r="C205" s="22"/>
      <c r="D205" s="22"/>
      <c r="E205" s="23"/>
      <c r="F205" s="22">
        <f t="shared" si="10"/>
        <v>0</v>
      </c>
      <c r="H205" s="21" t="s">
        <v>14</v>
      </c>
      <c r="I205" s="34"/>
      <c r="J205" s="22"/>
      <c r="K205" s="22"/>
      <c r="L205" s="23"/>
      <c r="M205" s="22">
        <f t="shared" si="11"/>
        <v>0</v>
      </c>
    </row>
    <row r="206" spans="1:13" x14ac:dyDescent="0.25">
      <c r="A206" s="25" t="s">
        <v>15</v>
      </c>
      <c r="B206" s="33"/>
      <c r="C206" s="22"/>
      <c r="D206" s="22"/>
      <c r="E206" s="23"/>
      <c r="F206" s="22">
        <f t="shared" si="10"/>
        <v>0</v>
      </c>
      <c r="H206" s="25" t="s">
        <v>15</v>
      </c>
      <c r="I206" s="34"/>
      <c r="J206" s="22"/>
      <c r="K206" s="22"/>
      <c r="L206" s="23"/>
      <c r="M206" s="22">
        <f t="shared" si="11"/>
        <v>0</v>
      </c>
    </row>
    <row r="207" spans="1:13" x14ac:dyDescent="0.25">
      <c r="A207" s="25" t="s">
        <v>16</v>
      </c>
      <c r="B207" s="33"/>
      <c r="C207" s="22"/>
      <c r="D207" s="22"/>
      <c r="E207" s="23"/>
      <c r="F207" s="22">
        <f t="shared" si="10"/>
        <v>0</v>
      </c>
      <c r="H207" s="25" t="s">
        <v>16</v>
      </c>
      <c r="I207" s="34"/>
      <c r="J207" s="22"/>
      <c r="K207" s="22"/>
      <c r="L207" s="23"/>
      <c r="M207" s="22">
        <f t="shared" si="11"/>
        <v>0</v>
      </c>
    </row>
    <row r="208" spans="1:13" x14ac:dyDescent="0.25">
      <c r="A208" s="25" t="s">
        <v>18</v>
      </c>
      <c r="B208" s="33"/>
      <c r="C208" s="22"/>
      <c r="D208" s="22"/>
      <c r="E208" s="23"/>
      <c r="F208" s="22">
        <f t="shared" si="10"/>
        <v>0</v>
      </c>
      <c r="H208" s="25" t="s">
        <v>18</v>
      </c>
      <c r="I208" s="34"/>
      <c r="J208" s="22"/>
      <c r="K208" s="22"/>
      <c r="L208" s="23"/>
      <c r="M208" s="22">
        <f t="shared" si="11"/>
        <v>0</v>
      </c>
    </row>
    <row r="209" spans="1:13" x14ac:dyDescent="0.25">
      <c r="A209" s="25" t="s">
        <v>19</v>
      </c>
      <c r="B209" s="33"/>
      <c r="C209" s="22"/>
      <c r="D209" s="22"/>
      <c r="E209" s="23"/>
      <c r="F209" s="22">
        <f t="shared" si="10"/>
        <v>0</v>
      </c>
      <c r="H209" s="25" t="s">
        <v>19</v>
      </c>
      <c r="I209" s="34"/>
      <c r="J209" s="22"/>
      <c r="K209" s="22"/>
      <c r="L209" s="23"/>
      <c r="M209" s="22">
        <f t="shared" si="11"/>
        <v>0</v>
      </c>
    </row>
    <row r="210" spans="1:13" x14ac:dyDescent="0.25">
      <c r="A210" s="25" t="s">
        <v>20</v>
      </c>
      <c r="B210" s="33"/>
      <c r="C210" s="22"/>
      <c r="D210" s="22"/>
      <c r="E210" s="23"/>
      <c r="F210" s="22">
        <f t="shared" si="10"/>
        <v>0</v>
      </c>
      <c r="H210" s="25" t="s">
        <v>20</v>
      </c>
      <c r="I210" s="34"/>
      <c r="J210" s="22"/>
      <c r="K210" s="22"/>
      <c r="L210" s="23"/>
      <c r="M210" s="22">
        <f t="shared" si="11"/>
        <v>0</v>
      </c>
    </row>
    <row r="211" spans="1:13" x14ac:dyDescent="0.25">
      <c r="A211" s="26" t="s">
        <v>21</v>
      </c>
      <c r="B211" s="33"/>
      <c r="C211" s="22"/>
      <c r="D211" s="22"/>
      <c r="E211" s="23"/>
      <c r="F211" s="22">
        <f t="shared" si="10"/>
        <v>0</v>
      </c>
      <c r="H211" s="26" t="s">
        <v>21</v>
      </c>
      <c r="I211" s="34"/>
      <c r="J211" s="22"/>
      <c r="K211" s="22"/>
      <c r="L211" s="23"/>
      <c r="M211" s="22">
        <f t="shared" si="11"/>
        <v>0</v>
      </c>
    </row>
    <row r="212" spans="1:13" x14ac:dyDescent="0.25">
      <c r="A212" s="26" t="s">
        <v>22</v>
      </c>
      <c r="B212" s="33"/>
      <c r="C212" s="22"/>
      <c r="D212" s="22"/>
      <c r="E212" s="23"/>
      <c r="F212" s="22">
        <f t="shared" si="10"/>
        <v>0</v>
      </c>
      <c r="H212" s="26" t="s">
        <v>22</v>
      </c>
      <c r="I212" s="34"/>
      <c r="J212" s="22"/>
      <c r="K212" s="22"/>
      <c r="L212" s="23"/>
      <c r="M212" s="22">
        <f t="shared" si="11"/>
        <v>0</v>
      </c>
    </row>
    <row r="213" spans="1:13" x14ac:dyDescent="0.25">
      <c r="A213" s="26" t="s">
        <v>23</v>
      </c>
      <c r="B213" s="33"/>
      <c r="C213" s="23"/>
      <c r="D213" s="22"/>
      <c r="E213" s="22"/>
      <c r="F213" s="22">
        <f t="shared" si="10"/>
        <v>0</v>
      </c>
      <c r="H213" s="26" t="s">
        <v>23</v>
      </c>
      <c r="I213" s="34"/>
      <c r="J213" s="23"/>
      <c r="K213" s="22"/>
      <c r="L213" s="22"/>
      <c r="M213" s="22">
        <f t="shared" si="11"/>
        <v>0</v>
      </c>
    </row>
    <row r="214" spans="1:13" x14ac:dyDescent="0.25">
      <c r="A214" s="26" t="s">
        <v>24</v>
      </c>
      <c r="B214" s="33"/>
      <c r="C214" s="23"/>
      <c r="D214" s="22"/>
      <c r="E214" s="22"/>
      <c r="F214" s="22">
        <f t="shared" si="10"/>
        <v>0</v>
      </c>
      <c r="H214" s="26" t="s">
        <v>24</v>
      </c>
      <c r="I214" s="34"/>
      <c r="J214" s="23"/>
      <c r="K214" s="22"/>
      <c r="L214" s="22"/>
      <c r="M214" s="22">
        <f t="shared" si="11"/>
        <v>0</v>
      </c>
    </row>
    <row r="215" spans="1:13" x14ac:dyDescent="0.25">
      <c r="A215" s="26" t="s">
        <v>44</v>
      </c>
      <c r="B215" s="33"/>
      <c r="C215" s="23"/>
      <c r="D215" s="22"/>
      <c r="E215" s="22"/>
      <c r="F215" s="22">
        <f t="shared" si="10"/>
        <v>0</v>
      </c>
      <c r="H215" s="26" t="s">
        <v>44</v>
      </c>
      <c r="I215" s="34"/>
      <c r="J215" s="23"/>
      <c r="K215" s="22"/>
      <c r="L215" s="22"/>
      <c r="M215" s="22">
        <f t="shared" si="11"/>
        <v>0</v>
      </c>
    </row>
    <row r="216" spans="1:13" x14ac:dyDescent="0.25">
      <c r="A216" s="24" t="s">
        <v>26</v>
      </c>
      <c r="B216" s="33"/>
      <c r="C216" s="22"/>
      <c r="D216" s="22"/>
      <c r="E216" s="22"/>
      <c r="F216" s="22">
        <f t="shared" si="10"/>
        <v>0</v>
      </c>
      <c r="H216" s="24" t="s">
        <v>26</v>
      </c>
      <c r="I216" s="34"/>
      <c r="J216" s="22"/>
      <c r="K216" s="22"/>
      <c r="L216" s="22"/>
      <c r="M216" s="22">
        <f t="shared" si="11"/>
        <v>0</v>
      </c>
    </row>
    <row r="217" spans="1:13" x14ac:dyDescent="0.25">
      <c r="A217" s="24" t="s">
        <v>27</v>
      </c>
      <c r="B217" s="33"/>
      <c r="C217" s="22"/>
      <c r="D217" s="22"/>
      <c r="E217" s="22"/>
      <c r="F217" s="22">
        <f t="shared" si="10"/>
        <v>0</v>
      </c>
      <c r="H217" s="24" t="s">
        <v>27</v>
      </c>
      <c r="I217" s="34"/>
      <c r="J217" s="22"/>
      <c r="K217" s="22"/>
      <c r="L217" s="22"/>
      <c r="M217" s="22">
        <f t="shared" si="11"/>
        <v>0</v>
      </c>
    </row>
    <row r="218" spans="1:13" x14ac:dyDescent="0.25">
      <c r="A218" s="24" t="s">
        <v>28</v>
      </c>
      <c r="B218" s="33"/>
      <c r="C218" s="22"/>
      <c r="D218" s="22"/>
      <c r="E218" s="22"/>
      <c r="F218" s="22">
        <f t="shared" si="10"/>
        <v>0</v>
      </c>
      <c r="H218" s="24" t="s">
        <v>28</v>
      </c>
      <c r="I218" s="34"/>
      <c r="J218" s="22"/>
      <c r="K218" s="22"/>
      <c r="L218" s="22"/>
      <c r="M218" s="22">
        <f t="shared" si="11"/>
        <v>0</v>
      </c>
    </row>
    <row r="219" spans="1:13" x14ac:dyDescent="0.25">
      <c r="A219" s="24" t="s">
        <v>29</v>
      </c>
      <c r="B219" s="33"/>
      <c r="C219" s="22"/>
      <c r="D219" s="22"/>
      <c r="E219" s="22"/>
      <c r="F219" s="22">
        <f t="shared" si="10"/>
        <v>0</v>
      </c>
      <c r="H219" s="24" t="s">
        <v>29</v>
      </c>
      <c r="I219" s="34"/>
      <c r="J219" s="22"/>
      <c r="K219" s="22"/>
      <c r="L219" s="22"/>
      <c r="M219" s="22">
        <f t="shared" si="11"/>
        <v>0</v>
      </c>
    </row>
    <row r="220" spans="1:13" x14ac:dyDescent="0.25">
      <c r="A220" s="24" t="s">
        <v>30</v>
      </c>
      <c r="B220" s="33"/>
      <c r="C220" s="22"/>
      <c r="D220" s="22"/>
      <c r="E220" s="22"/>
      <c r="F220" s="22">
        <f t="shared" si="10"/>
        <v>0</v>
      </c>
      <c r="H220" s="24" t="s">
        <v>30</v>
      </c>
      <c r="I220" s="34"/>
      <c r="J220" s="22"/>
      <c r="K220" s="22"/>
      <c r="L220" s="22"/>
      <c r="M220" s="22">
        <f t="shared" si="11"/>
        <v>0</v>
      </c>
    </row>
    <row r="221" spans="1:13" x14ac:dyDescent="0.25">
      <c r="A221" s="24" t="s">
        <v>31</v>
      </c>
      <c r="B221" s="33"/>
      <c r="C221" s="22"/>
      <c r="D221" s="22"/>
      <c r="E221" s="22"/>
      <c r="F221" s="22">
        <f t="shared" si="10"/>
        <v>0</v>
      </c>
      <c r="H221" s="24" t="s">
        <v>31</v>
      </c>
      <c r="I221" s="34"/>
      <c r="J221" s="22"/>
      <c r="K221" s="22"/>
      <c r="L221" s="22"/>
      <c r="M221" s="22">
        <f t="shared" si="11"/>
        <v>0</v>
      </c>
    </row>
    <row r="222" spans="1:13" x14ac:dyDescent="0.25">
      <c r="A222" s="24" t="s">
        <v>33</v>
      </c>
      <c r="B222" s="33"/>
      <c r="C222" s="22"/>
      <c r="D222" s="22"/>
      <c r="E222" s="22"/>
      <c r="F222" s="22">
        <f t="shared" si="10"/>
        <v>0</v>
      </c>
      <c r="H222" s="24" t="s">
        <v>33</v>
      </c>
      <c r="I222" s="34"/>
      <c r="J222" s="22"/>
      <c r="K222" s="22"/>
      <c r="L222" s="22"/>
      <c r="M222" s="22">
        <f t="shared" si="11"/>
        <v>0</v>
      </c>
    </row>
    <row r="223" spans="1:13" x14ac:dyDescent="0.25">
      <c r="A223" s="24" t="s">
        <v>34</v>
      </c>
      <c r="B223" s="33"/>
      <c r="C223" s="22"/>
      <c r="D223" s="22"/>
      <c r="E223" s="22"/>
      <c r="F223" s="22">
        <f t="shared" si="10"/>
        <v>0</v>
      </c>
      <c r="H223" s="24" t="s">
        <v>34</v>
      </c>
      <c r="I223" s="34"/>
      <c r="J223" s="22"/>
      <c r="K223" s="22"/>
      <c r="L223" s="22"/>
      <c r="M223" s="22">
        <f t="shared" si="11"/>
        <v>0</v>
      </c>
    </row>
    <row r="224" spans="1:13" x14ac:dyDescent="0.25">
      <c r="A224" s="24" t="s">
        <v>35</v>
      </c>
      <c r="B224" s="33"/>
      <c r="C224" s="22"/>
      <c r="D224" s="22"/>
      <c r="E224" s="22"/>
      <c r="F224" s="22">
        <f t="shared" si="10"/>
        <v>0</v>
      </c>
      <c r="H224" s="24" t="s">
        <v>35</v>
      </c>
      <c r="I224" s="34"/>
      <c r="J224" s="22"/>
      <c r="K224" s="22"/>
      <c r="L224" s="22"/>
      <c r="M224" s="22">
        <f t="shared" si="11"/>
        <v>0</v>
      </c>
    </row>
    <row r="225" spans="1:13" x14ac:dyDescent="0.25">
      <c r="B225" s="22"/>
      <c r="C225" s="31"/>
      <c r="D225" s="22"/>
      <c r="E225" s="22"/>
      <c r="F225" s="22"/>
      <c r="I225" s="22"/>
      <c r="J225" s="31"/>
      <c r="K225" s="22"/>
      <c r="L225" s="22"/>
      <c r="M225" s="22"/>
    </row>
    <row r="226" spans="1:13" x14ac:dyDescent="0.25">
      <c r="B226" s="22"/>
      <c r="C226" s="22"/>
      <c r="D226" s="22"/>
      <c r="E226" s="22"/>
      <c r="F226" s="22"/>
      <c r="I226" s="22"/>
      <c r="J226" s="22"/>
      <c r="K226" s="22"/>
      <c r="L226" s="22"/>
      <c r="M226" s="22"/>
    </row>
    <row r="227" spans="1:13" x14ac:dyDescent="0.25">
      <c r="B227" s="22"/>
      <c r="C227" s="22"/>
      <c r="D227" s="22"/>
      <c r="E227" s="22"/>
      <c r="F227" s="22"/>
      <c r="I227" s="22"/>
      <c r="J227" s="22"/>
      <c r="K227" s="22"/>
      <c r="L227" s="22"/>
      <c r="M227" s="22"/>
    </row>
    <row r="228" spans="1:13" x14ac:dyDescent="0.25">
      <c r="A228" t="s">
        <v>36</v>
      </c>
      <c r="B228" s="22">
        <f>SUM(B198:B227)</f>
        <v>0</v>
      </c>
      <c r="C228" s="22">
        <f>SUM(C198:C227)</f>
        <v>0</v>
      </c>
      <c r="D228" s="22">
        <f>SUM(D198:D227)</f>
        <v>0</v>
      </c>
      <c r="E228" s="22">
        <f>SUM(E198:E227)</f>
        <v>0</v>
      </c>
      <c r="F228" s="22">
        <f>SUM(F198:F227)</f>
        <v>0</v>
      </c>
      <c r="H228" t="s">
        <v>36</v>
      </c>
      <c r="I228" s="22">
        <f>SUM(I198:I227)</f>
        <v>0</v>
      </c>
      <c r="J228" s="22">
        <f>SUM(J198:J227)</f>
        <v>0</v>
      </c>
      <c r="K228" s="22">
        <f>SUM(K198:K227)</f>
        <v>0</v>
      </c>
      <c r="L228" s="22">
        <f>SUM(L198:L227)</f>
        <v>0</v>
      </c>
      <c r="M228" s="22">
        <f>SUM(M198:M227)</f>
        <v>0</v>
      </c>
    </row>
    <row r="229" spans="1:13" x14ac:dyDescent="0.25">
      <c r="B229" s="22"/>
      <c r="C229" s="22"/>
      <c r="D229" s="22"/>
      <c r="E229" s="22"/>
      <c r="F229" s="22"/>
      <c r="I229" s="22"/>
      <c r="J229" s="22"/>
      <c r="K229" s="22"/>
      <c r="L229" s="22"/>
      <c r="M229" s="22"/>
    </row>
    <row r="230" spans="1:13" x14ac:dyDescent="0.25">
      <c r="A230" t="s">
        <v>37</v>
      </c>
      <c r="B230" s="22">
        <f>B228+D228+E228</f>
        <v>0</v>
      </c>
      <c r="C230" s="22"/>
      <c r="D230" s="22"/>
      <c r="E230" s="22"/>
      <c r="F230" s="22"/>
      <c r="H230" t="s">
        <v>37</v>
      </c>
      <c r="I230" s="22">
        <f>I228+K228+L228</f>
        <v>0</v>
      </c>
      <c r="J230" s="22"/>
      <c r="K230" s="22"/>
      <c r="L230" s="22"/>
      <c r="M230" s="22"/>
    </row>
    <row r="231" spans="1:13" x14ac:dyDescent="0.25">
      <c r="A231" t="s">
        <v>38</v>
      </c>
      <c r="B231" s="22">
        <f>F228</f>
        <v>0</v>
      </c>
      <c r="C231" s="22"/>
      <c r="D231" s="22"/>
      <c r="E231" s="22"/>
      <c r="F231" s="22"/>
      <c r="H231" t="s">
        <v>38</v>
      </c>
      <c r="I231" s="22">
        <f>M228</f>
        <v>0</v>
      </c>
      <c r="J231" s="22"/>
      <c r="K231" s="22"/>
      <c r="L231" s="22"/>
      <c r="M231" s="22"/>
    </row>
    <row r="232" spans="1:13" x14ac:dyDescent="0.25">
      <c r="A232" t="s">
        <v>39</v>
      </c>
      <c r="B232" s="20"/>
      <c r="C232" s="20"/>
      <c r="D232" s="20"/>
      <c r="E232" s="20"/>
      <c r="F232" s="20"/>
      <c r="H232" t="s">
        <v>39</v>
      </c>
      <c r="I232" s="20"/>
      <c r="J232" s="20"/>
      <c r="K232" s="20"/>
      <c r="L232" s="20"/>
      <c r="M232" s="20"/>
    </row>
  </sheetData>
  <mergeCells count="12">
    <mergeCell ref="B121:F121"/>
    <mergeCell ref="I121:M121"/>
    <mergeCell ref="B159:F159"/>
    <mergeCell ref="I159:M159"/>
    <mergeCell ref="B195:F195"/>
    <mergeCell ref="I195:M195"/>
    <mergeCell ref="B3:F3"/>
    <mergeCell ref="I3:M3"/>
    <mergeCell ref="B43:F43"/>
    <mergeCell ref="I43:M43"/>
    <mergeCell ref="B83:F83"/>
    <mergeCell ref="I83:M83"/>
  </mergeCells>
  <pageMargins left="0.196527777777778" right="0.19652777777777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K9" sqref="K9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146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42">
        <v>2769679.5</v>
      </c>
      <c r="I8" s="90">
        <f>(H8*100)/H44</f>
        <v>6.891363857987904</v>
      </c>
      <c r="J8" s="4">
        <f>SUM(I8:I27)</f>
        <v>73.155078356417135</v>
      </c>
      <c r="K8" s="21"/>
      <c r="L8" s="42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3059219.25</v>
      </c>
      <c r="I9" s="90">
        <f>(H9*100)/H44</f>
        <v>7.6117807035474181</v>
      </c>
      <c r="J9" s="4"/>
      <c r="K9" s="21"/>
      <c r="L9" s="42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716237.13</v>
      </c>
      <c r="I10" s="90">
        <f>(H10*100)/H44</f>
        <v>1.7821017455019557</v>
      </c>
      <c r="J10" s="4"/>
      <c r="K10" s="21"/>
      <c r="L10" s="42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195969.42</v>
      </c>
      <c r="I11" s="90">
        <f>(H11*100)/H44</f>
        <v>0.48760030836017376</v>
      </c>
      <c r="J11" s="4"/>
      <c r="K11" s="21"/>
      <c r="L11" s="42"/>
    </row>
    <row r="12" spans="1:12" x14ac:dyDescent="0.25">
      <c r="A12" s="91" t="s">
        <v>107</v>
      </c>
      <c r="B12" s="92" t="s">
        <v>108</v>
      </c>
      <c r="C12" s="5"/>
      <c r="D12" s="5"/>
      <c r="E12" s="3" t="s">
        <v>109</v>
      </c>
      <c r="F12" s="3"/>
      <c r="G12" s="49" t="s">
        <v>110</v>
      </c>
      <c r="H12" s="42">
        <v>366726.3</v>
      </c>
      <c r="I12" s="90">
        <f>(H12*100)/H44</f>
        <v>0.91246816449110069</v>
      </c>
      <c r="J12" s="4"/>
      <c r="K12" s="21"/>
      <c r="L12" s="42"/>
    </row>
    <row r="13" spans="1:12" x14ac:dyDescent="0.25">
      <c r="A13" s="91"/>
      <c r="B13" s="92"/>
      <c r="C13" s="5"/>
      <c r="D13" s="5"/>
      <c r="E13" s="3"/>
      <c r="F13" s="3"/>
      <c r="G13" s="49" t="s">
        <v>111</v>
      </c>
      <c r="H13" s="42">
        <v>1187667.0900000001</v>
      </c>
      <c r="I13" s="90">
        <f>(H13*100)/H44</f>
        <v>2.9550877851923545</v>
      </c>
      <c r="J13" s="4"/>
      <c r="K13" s="21"/>
      <c r="L13" s="42"/>
    </row>
    <row r="14" spans="1:12" x14ac:dyDescent="0.25">
      <c r="A14" s="91"/>
      <c r="B14" s="92"/>
      <c r="C14" s="5"/>
      <c r="D14" s="5"/>
      <c r="E14" s="3"/>
      <c r="F14" s="3"/>
      <c r="G14" s="49" t="s">
        <v>112</v>
      </c>
      <c r="H14" s="42">
        <v>1063522.73</v>
      </c>
      <c r="I14" s="90">
        <f>(H14*100)/H44</f>
        <v>2.6461986318888622</v>
      </c>
      <c r="J14" s="4"/>
      <c r="K14" s="21"/>
      <c r="L14" s="42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113</v>
      </c>
      <c r="H15" s="42">
        <v>3496648.5</v>
      </c>
      <c r="I15" s="90">
        <f>(H15*100)/H44</f>
        <v>8.7001680508476227</v>
      </c>
      <c r="J15" s="4"/>
      <c r="K15" s="21"/>
      <c r="L15" s="42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21</v>
      </c>
      <c r="H16" s="42">
        <v>587859.55000000005</v>
      </c>
      <c r="I16" s="90">
        <f>(H16*100)/H44</f>
        <v>1.4626797275435781</v>
      </c>
      <c r="J16" s="4"/>
      <c r="K16" s="25"/>
      <c r="L16" s="42"/>
    </row>
    <row r="17" spans="1:12" x14ac:dyDescent="0.25">
      <c r="A17" s="91"/>
      <c r="B17" s="92"/>
      <c r="C17" s="5"/>
      <c r="D17" s="5"/>
      <c r="E17" s="89">
        <v>0.2</v>
      </c>
      <c r="F17" s="89" t="s">
        <v>103</v>
      </c>
      <c r="G17" s="49" t="s">
        <v>24</v>
      </c>
      <c r="H17" s="42">
        <v>745634.87</v>
      </c>
      <c r="I17" s="90">
        <f>(H17*100)/H44</f>
        <v>1.8552475816691099</v>
      </c>
      <c r="J17" s="4"/>
      <c r="K17" s="25"/>
      <c r="L17" s="42"/>
    </row>
    <row r="18" spans="1:12" x14ac:dyDescent="0.25">
      <c r="A18" s="91"/>
      <c r="B18" s="92"/>
      <c r="C18" s="5"/>
      <c r="D18" s="5"/>
      <c r="E18" s="89">
        <v>0.2</v>
      </c>
      <c r="F18" s="89" t="s">
        <v>103</v>
      </c>
      <c r="G18" s="49" t="s">
        <v>44</v>
      </c>
      <c r="H18" s="42">
        <v>1226370</v>
      </c>
      <c r="I18" s="90">
        <f>(H18*100)/H44</f>
        <v>3.0513862324217027</v>
      </c>
      <c r="J18" s="4"/>
      <c r="K18" s="25"/>
      <c r="L18" s="42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115</v>
      </c>
      <c r="H19" s="42">
        <v>1660767.43</v>
      </c>
      <c r="I19" s="90">
        <f>(H19*100)/H44</f>
        <v>4.1322299723218716</v>
      </c>
      <c r="J19" s="4"/>
      <c r="K19" s="25"/>
      <c r="L19" s="42"/>
    </row>
    <row r="20" spans="1:12" x14ac:dyDescent="0.25">
      <c r="A20" s="91"/>
      <c r="B20" s="92"/>
      <c r="C20" s="5"/>
      <c r="D20" s="5"/>
      <c r="E20" s="89">
        <v>0.2</v>
      </c>
      <c r="F20" s="89" t="s">
        <v>114</v>
      </c>
      <c r="G20" s="49" t="s">
        <v>18</v>
      </c>
      <c r="H20" s="42">
        <v>3473119.33</v>
      </c>
      <c r="I20" s="90">
        <f>(H20*100)/H44</f>
        <v>8.6416240670594426</v>
      </c>
      <c r="J20" s="4"/>
      <c r="K20" s="25"/>
      <c r="L20" s="42"/>
    </row>
    <row r="21" spans="1:12" x14ac:dyDescent="0.25">
      <c r="A21" s="91"/>
      <c r="B21" s="92"/>
      <c r="C21" s="5"/>
      <c r="D21" s="5"/>
      <c r="E21" s="89">
        <v>0.2</v>
      </c>
      <c r="F21" s="89" t="s">
        <v>114</v>
      </c>
      <c r="G21" s="49" t="s">
        <v>6</v>
      </c>
      <c r="H21" s="42">
        <v>206796.02</v>
      </c>
      <c r="I21" s="90">
        <f>(H21*100)/H44</f>
        <v>0.51453845768210504</v>
      </c>
      <c r="J21" s="4"/>
      <c r="K21" s="24"/>
      <c r="L21" s="42"/>
    </row>
    <row r="22" spans="1:12" x14ac:dyDescent="0.25">
      <c r="A22" s="91"/>
      <c r="B22" s="92"/>
      <c r="C22" s="5"/>
      <c r="D22" s="5"/>
      <c r="E22" s="2" t="s">
        <v>109</v>
      </c>
      <c r="F22" s="2"/>
      <c r="G22" s="49" t="s">
        <v>7</v>
      </c>
      <c r="H22" s="42">
        <v>1041430.26</v>
      </c>
      <c r="I22" s="90">
        <f>(H22*100)/H44</f>
        <v>2.5912293658450176</v>
      </c>
      <c r="J22" s="4"/>
      <c r="K22" s="24"/>
      <c r="L22" s="42"/>
    </row>
    <row r="23" spans="1:12" x14ac:dyDescent="0.25">
      <c r="A23" s="91"/>
      <c r="B23" s="92"/>
      <c r="C23" s="5"/>
      <c r="D23" s="5"/>
      <c r="E23" s="89">
        <v>0.2</v>
      </c>
      <c r="F23" s="94" t="s">
        <v>114</v>
      </c>
      <c r="G23" s="49" t="s">
        <v>5</v>
      </c>
      <c r="H23" s="50">
        <v>5655755.9800000004</v>
      </c>
      <c r="I23" s="90">
        <f>(H23*100)/H44</f>
        <v>14.072340265424559</v>
      </c>
      <c r="J23" s="4"/>
      <c r="K23" s="24"/>
      <c r="L23" s="42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141</v>
      </c>
      <c r="H24" s="42">
        <v>497869.28</v>
      </c>
      <c r="I24" s="90">
        <f>(H24*100)/H44</f>
        <v>1.2387708982914665</v>
      </c>
      <c r="J24" s="4"/>
      <c r="K24" s="24"/>
      <c r="L24" s="42"/>
    </row>
    <row r="25" spans="1:12" x14ac:dyDescent="0.25">
      <c r="A25" s="91"/>
      <c r="B25" s="92"/>
      <c r="C25" s="5"/>
      <c r="D25" s="5"/>
      <c r="E25" s="89">
        <v>0.2</v>
      </c>
      <c r="F25" s="94" t="s">
        <v>114</v>
      </c>
      <c r="G25" s="49" t="s">
        <v>116</v>
      </c>
      <c r="H25" s="42">
        <v>295272.2</v>
      </c>
      <c r="I25" s="90">
        <f>(H25*100)/H44</f>
        <v>0.73468001165787444</v>
      </c>
      <c r="J25" s="4"/>
      <c r="K25" s="24"/>
      <c r="L25" s="42"/>
    </row>
    <row r="26" spans="1:12" x14ac:dyDescent="0.25">
      <c r="A26" s="91"/>
      <c r="B26" s="92"/>
      <c r="C26" s="5"/>
      <c r="D26" s="5"/>
      <c r="E26" s="2" t="s">
        <v>109</v>
      </c>
      <c r="F26" s="2"/>
      <c r="G26" s="49" t="s">
        <v>117</v>
      </c>
      <c r="H26" s="42">
        <v>940501.99</v>
      </c>
      <c r="I26" s="90">
        <f>(H26*100)/H44</f>
        <v>2.3401052079317122</v>
      </c>
      <c r="J26" s="4"/>
      <c r="K26" s="26"/>
      <c r="L26" s="42"/>
    </row>
    <row r="27" spans="1:12" x14ac:dyDescent="0.25">
      <c r="A27" s="91"/>
      <c r="B27" s="92"/>
      <c r="C27" s="5"/>
      <c r="D27" s="5"/>
      <c r="E27" s="1" t="s">
        <v>109</v>
      </c>
      <c r="F27" s="1"/>
      <c r="G27" s="49" t="s">
        <v>14</v>
      </c>
      <c r="H27" s="42">
        <v>214407.66</v>
      </c>
      <c r="I27" s="90">
        <f>(H27*100)/H44</f>
        <v>0.53347732075128507</v>
      </c>
      <c r="J27" s="4"/>
      <c r="K27" s="26"/>
      <c r="L27" s="42"/>
    </row>
    <row r="28" spans="1:12" x14ac:dyDescent="0.25">
      <c r="A28" s="95" t="s">
        <v>118</v>
      </c>
      <c r="B28" s="96" t="s">
        <v>119</v>
      </c>
      <c r="C28" s="147">
        <v>0.15</v>
      </c>
      <c r="D28" s="147"/>
      <c r="E28" s="56"/>
      <c r="F28" s="56"/>
      <c r="G28" s="56"/>
      <c r="H28" s="57"/>
      <c r="I28" s="90"/>
      <c r="J28" s="95"/>
      <c r="K28" s="26"/>
      <c r="L28" s="42"/>
    </row>
    <row r="29" spans="1:12" x14ac:dyDescent="0.25">
      <c r="A29" s="51" t="s">
        <v>120</v>
      </c>
      <c r="B29" s="98" t="s">
        <v>121</v>
      </c>
      <c r="C29" s="99">
        <v>0.2</v>
      </c>
      <c r="D29" s="99">
        <v>0.8</v>
      </c>
      <c r="E29" s="98">
        <v>0.2</v>
      </c>
      <c r="F29" s="100" t="s">
        <v>103</v>
      </c>
      <c r="G29" s="51" t="s">
        <v>19</v>
      </c>
      <c r="H29" s="42">
        <v>1153811.7</v>
      </c>
      <c r="I29" s="90">
        <f>(H29*100)/H44</f>
        <v>2.8708506700156398</v>
      </c>
      <c r="J29" s="102">
        <f>I29</f>
        <v>2.8708506700156398</v>
      </c>
      <c r="K29" s="26"/>
    </row>
    <row r="30" spans="1:12" ht="15" customHeight="1" x14ac:dyDescent="0.25">
      <c r="A30" s="148" t="s">
        <v>122</v>
      </c>
      <c r="B30" s="149" t="s">
        <v>123</v>
      </c>
      <c r="C30" s="150">
        <v>0.2</v>
      </c>
      <c r="D30" s="150">
        <v>0.3</v>
      </c>
      <c r="E30" s="151" t="s">
        <v>124</v>
      </c>
      <c r="F30" s="151"/>
      <c r="G30" s="47" t="s">
        <v>16</v>
      </c>
      <c r="H30" s="42">
        <v>1333020</v>
      </c>
      <c r="I30" s="90">
        <f>(H30*100)/H44</f>
        <v>3.3167468835202905</v>
      </c>
      <c r="J30" s="152">
        <f>SUM(I30:I35)</f>
        <v>23.974070973567262</v>
      </c>
      <c r="K30" s="26"/>
    </row>
    <row r="31" spans="1:12" x14ac:dyDescent="0.25">
      <c r="A31" s="148"/>
      <c r="B31" s="149"/>
      <c r="C31" s="150"/>
      <c r="D31" s="150"/>
      <c r="E31" s="151"/>
      <c r="F31" s="151"/>
      <c r="G31" s="47" t="s">
        <v>125</v>
      </c>
      <c r="H31" s="42">
        <v>4053603</v>
      </c>
      <c r="I31" s="90">
        <f>(H31*100)/H44</f>
        <v>10.085951536569969</v>
      </c>
      <c r="J31" s="152"/>
      <c r="K31" s="24"/>
      <c r="L31" s="42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126</v>
      </c>
      <c r="H32" s="42">
        <v>1557773.48</v>
      </c>
      <c r="I32" s="90">
        <f>(H32*100)/H44</f>
        <v>3.8759661032996933</v>
      </c>
      <c r="J32" s="152"/>
      <c r="K32" s="24"/>
      <c r="L32" s="42"/>
    </row>
    <row r="33" spans="1:12" x14ac:dyDescent="0.25">
      <c r="A33" s="148"/>
      <c r="B33" s="149"/>
      <c r="C33" s="150"/>
      <c r="D33" s="150"/>
      <c r="E33" s="103"/>
      <c r="F33" s="104"/>
      <c r="G33" s="47" t="s">
        <v>142</v>
      </c>
      <c r="H33" s="42">
        <v>1459826.08</v>
      </c>
      <c r="I33" s="90">
        <f>(H33*100)/H44</f>
        <v>3.6322587818049556</v>
      </c>
      <c r="J33" s="152"/>
      <c r="K33" s="24"/>
      <c r="L33" s="42"/>
    </row>
    <row r="34" spans="1:12" x14ac:dyDescent="0.25">
      <c r="A34" s="148"/>
      <c r="B34" s="149"/>
      <c r="C34" s="150"/>
      <c r="D34" s="150"/>
      <c r="E34" s="103">
        <v>0.2</v>
      </c>
      <c r="F34" s="104" t="s">
        <v>103</v>
      </c>
      <c r="G34" s="47" t="s">
        <v>127</v>
      </c>
      <c r="H34" s="42">
        <v>1001558.42</v>
      </c>
      <c r="I34" s="90">
        <f>(H34*100)/H44</f>
        <v>2.4920224514249645</v>
      </c>
      <c r="J34" s="152"/>
      <c r="K34" s="24"/>
      <c r="L34" s="42"/>
    </row>
    <row r="35" spans="1:12" x14ac:dyDescent="0.25">
      <c r="A35" s="148"/>
      <c r="B35" s="149"/>
      <c r="C35" s="150"/>
      <c r="D35" s="150"/>
      <c r="E35" s="103">
        <v>0.2</v>
      </c>
      <c r="F35" s="104" t="s">
        <v>103</v>
      </c>
      <c r="G35" s="47" t="s">
        <v>128</v>
      </c>
      <c r="H35" s="42">
        <v>229538.57</v>
      </c>
      <c r="I35" s="90">
        <f>(H35*100)/H44</f>
        <v>0.57112521694738561</v>
      </c>
      <c r="J35" s="152"/>
      <c r="L35" s="37"/>
    </row>
    <row r="36" spans="1:12" x14ac:dyDescent="0.25">
      <c r="A36" s="105" t="s">
        <v>129</v>
      </c>
      <c r="B36" s="106" t="s">
        <v>130</v>
      </c>
      <c r="C36" s="153">
        <v>0.2</v>
      </c>
      <c r="D36" s="153"/>
      <c r="E36" s="17"/>
      <c r="F36" s="17"/>
      <c r="H36" s="107"/>
      <c r="I36" s="90"/>
      <c r="L36" s="37"/>
    </row>
    <row r="37" spans="1:12" x14ac:dyDescent="0.25">
      <c r="A37" s="108" t="s">
        <v>131</v>
      </c>
      <c r="B37" s="109" t="s">
        <v>132</v>
      </c>
      <c r="C37" s="110">
        <v>0.15</v>
      </c>
      <c r="D37" s="154">
        <v>0.15</v>
      </c>
      <c r="E37" s="111"/>
      <c r="F37" s="111"/>
      <c r="G37" s="108" t="s">
        <v>133</v>
      </c>
      <c r="H37" s="112">
        <v>0</v>
      </c>
      <c r="I37" s="90">
        <f>(H37*100)/H44</f>
        <v>0</v>
      </c>
      <c r="J37" s="12">
        <v>0</v>
      </c>
    </row>
    <row r="38" spans="1:12" x14ac:dyDescent="0.25">
      <c r="A38" s="114" t="s">
        <v>134</v>
      </c>
      <c r="B38" s="115" t="s">
        <v>135</v>
      </c>
      <c r="C38" s="116">
        <v>0.05</v>
      </c>
      <c r="D38" s="154"/>
      <c r="E38" s="117"/>
      <c r="F38" s="117"/>
      <c r="G38" s="118"/>
      <c r="H38" s="119"/>
      <c r="I38" s="90">
        <f>(H38*100)/H44</f>
        <v>0</v>
      </c>
      <c r="J38" s="12"/>
    </row>
    <row r="39" spans="1:12" x14ac:dyDescent="0.25">
      <c r="A39" s="120" t="s">
        <v>136</v>
      </c>
      <c r="B39" s="121" t="s">
        <v>137</v>
      </c>
      <c r="C39" s="122">
        <v>0.05</v>
      </c>
      <c r="D39" s="154"/>
      <c r="E39" s="155" t="s">
        <v>109</v>
      </c>
      <c r="F39" s="155"/>
      <c r="G39" s="120" t="s">
        <v>138</v>
      </c>
      <c r="H39" s="123">
        <v>0</v>
      </c>
      <c r="I39" s="90">
        <f>(H39*100)/H44</f>
        <v>0</v>
      </c>
      <c r="J39" s="12"/>
    </row>
    <row r="40" spans="1:12" x14ac:dyDescent="0.25">
      <c r="B40" s="19"/>
      <c r="H40" s="33"/>
      <c r="I40" s="43"/>
    </row>
    <row r="41" spans="1:12" x14ac:dyDescent="0.25">
      <c r="A41" t="s">
        <v>139</v>
      </c>
      <c r="B41" s="33"/>
      <c r="H41" s="33"/>
      <c r="I41" s="43"/>
    </row>
    <row r="42" spans="1:12" x14ac:dyDescent="0.25">
      <c r="A42" s="45" t="e">
        <f>SUM(H8+#REF!+#REF!+#REF!+#REF!+#REF!+#REF!+#REF!+#REF!+#REF!+H31)</f>
        <v>#REF!</v>
      </c>
      <c r="B42" s="107"/>
      <c r="I42" s="43"/>
    </row>
    <row r="43" spans="1:12" x14ac:dyDescent="0.25">
      <c r="C43" s="156"/>
      <c r="D43" s="156"/>
      <c r="E43" s="17"/>
      <c r="F43" s="17"/>
      <c r="G43" s="17"/>
      <c r="H43" s="107"/>
      <c r="I43" s="43"/>
    </row>
    <row r="44" spans="1:12" x14ac:dyDescent="0.25">
      <c r="H44" s="45">
        <f>SUM(H8:H43)</f>
        <v>40190585.739999995</v>
      </c>
      <c r="I44" s="43">
        <f>SUM(I8:I43)</f>
        <v>100.00000000000001</v>
      </c>
      <c r="J44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opLeftCell="A22" zoomScaleNormal="100" workbookViewId="0">
      <selection activeCell="L16" sqref="L16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147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42">
        <v>2833443.72</v>
      </c>
      <c r="I8" s="90">
        <f>(H8*100)/H44</f>
        <v>6.9821058005862584</v>
      </c>
      <c r="J8" s="4">
        <f>SUM(I8:I27)</f>
        <v>71.577442727125614</v>
      </c>
      <c r="K8" s="21"/>
      <c r="L8" s="42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2344963.7599999998</v>
      </c>
      <c r="I9" s="90">
        <f>(H9*100)/H44</f>
        <v>5.7784048983547702</v>
      </c>
      <c r="J9" s="4"/>
      <c r="K9" s="21"/>
      <c r="L9" s="42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727609.3</v>
      </c>
      <c r="I10" s="90">
        <f>(H10*100)/H44</f>
        <v>1.7929578336888607</v>
      </c>
      <c r="J10" s="4"/>
      <c r="K10" s="21"/>
      <c r="L10" s="42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198834.26</v>
      </c>
      <c r="I11" s="90">
        <f>(H11*100)/H44</f>
        <v>0.48996273696986514</v>
      </c>
      <c r="J11" s="4"/>
      <c r="K11" s="21"/>
      <c r="L11" s="42"/>
    </row>
    <row r="12" spans="1:12" x14ac:dyDescent="0.25">
      <c r="A12" s="91" t="s">
        <v>107</v>
      </c>
      <c r="B12" s="92" t="s">
        <v>108</v>
      </c>
      <c r="C12" s="5"/>
      <c r="D12" s="5"/>
      <c r="E12" s="3" t="s">
        <v>109</v>
      </c>
      <c r="F12" s="3"/>
      <c r="G12" s="49" t="s">
        <v>110</v>
      </c>
      <c r="H12" s="42">
        <v>368575.5</v>
      </c>
      <c r="I12" s="90">
        <f>(H12*100)/H44</f>
        <v>0.90823513392529309</v>
      </c>
      <c r="J12" s="4"/>
      <c r="K12" s="21"/>
      <c r="L12" s="42"/>
    </row>
    <row r="13" spans="1:12" x14ac:dyDescent="0.25">
      <c r="A13" s="91"/>
      <c r="B13" s="92"/>
      <c r="C13" s="5"/>
      <c r="D13" s="5"/>
      <c r="E13" s="3"/>
      <c r="F13" s="3"/>
      <c r="G13" s="49" t="s">
        <v>111</v>
      </c>
      <c r="H13" s="42">
        <v>1193670.2</v>
      </c>
      <c r="I13" s="90">
        <f>(H13*100)/H44</f>
        <v>2.9414142121753382</v>
      </c>
      <c r="J13" s="4"/>
      <c r="K13" s="21"/>
      <c r="L13" s="42"/>
    </row>
    <row r="14" spans="1:12" x14ac:dyDescent="0.25">
      <c r="A14" s="91"/>
      <c r="B14" s="92"/>
      <c r="C14" s="5"/>
      <c r="D14" s="5"/>
      <c r="E14" s="3"/>
      <c r="F14" s="3"/>
      <c r="G14" s="49" t="s">
        <v>112</v>
      </c>
      <c r="H14" s="42">
        <v>1087167.1499999999</v>
      </c>
      <c r="I14" s="90">
        <f>(H14*100)/H44</f>
        <v>2.6789718852159981</v>
      </c>
      <c r="J14" s="4"/>
      <c r="K14" s="21"/>
      <c r="L14" s="42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113</v>
      </c>
      <c r="H15" s="42">
        <v>3552167.07</v>
      </c>
      <c r="I15" s="90">
        <f>(H15*100)/H44</f>
        <v>8.7531670839392905</v>
      </c>
      <c r="J15" s="4"/>
      <c r="K15" s="21"/>
      <c r="L15" s="42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21</v>
      </c>
      <c r="H16" s="42">
        <v>591877.77</v>
      </c>
      <c r="I16" s="90">
        <f>(H16*100)/H44</f>
        <v>1.4584913693486241</v>
      </c>
      <c r="J16" s="4"/>
      <c r="K16" s="25"/>
      <c r="L16" s="42"/>
    </row>
    <row r="17" spans="1:12" x14ac:dyDescent="0.25">
      <c r="A17" s="91"/>
      <c r="B17" s="92"/>
      <c r="C17" s="5"/>
      <c r="D17" s="5"/>
      <c r="E17" s="89">
        <v>0.2</v>
      </c>
      <c r="F17" s="89" t="s">
        <v>103</v>
      </c>
      <c r="G17" s="49" t="s">
        <v>24</v>
      </c>
      <c r="H17" s="42">
        <v>762801.05</v>
      </c>
      <c r="I17" s="90">
        <f>(H17*100)/H44</f>
        <v>1.8796765216491713</v>
      </c>
      <c r="J17" s="4"/>
      <c r="K17" s="25"/>
      <c r="L17" s="42"/>
    </row>
    <row r="18" spans="1:12" x14ac:dyDescent="0.25">
      <c r="A18" s="91"/>
      <c r="B18" s="92"/>
      <c r="C18" s="5"/>
      <c r="D18" s="5"/>
      <c r="E18" s="89">
        <v>0.2</v>
      </c>
      <c r="F18" s="89" t="s">
        <v>103</v>
      </c>
      <c r="G18" s="49" t="s">
        <v>44</v>
      </c>
      <c r="H18" s="42">
        <v>1244298.01</v>
      </c>
      <c r="I18" s="90">
        <f>(H18*100)/H44</f>
        <v>3.0661700784651331</v>
      </c>
      <c r="J18" s="4"/>
      <c r="K18" s="25"/>
      <c r="L18" s="42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115</v>
      </c>
      <c r="H19" s="42">
        <v>1680960.87</v>
      </c>
      <c r="I19" s="90">
        <f>(H19*100)/H44</f>
        <v>4.142184493781131</v>
      </c>
      <c r="J19" s="4"/>
      <c r="K19" s="25"/>
      <c r="L19" s="42"/>
    </row>
    <row r="20" spans="1:12" x14ac:dyDescent="0.25">
      <c r="A20" s="91"/>
      <c r="B20" s="92"/>
      <c r="C20" s="5"/>
      <c r="D20" s="5"/>
      <c r="E20" s="89">
        <v>0.2</v>
      </c>
      <c r="F20" s="89" t="s">
        <v>114</v>
      </c>
      <c r="G20" s="49" t="s">
        <v>18</v>
      </c>
      <c r="H20" s="42">
        <v>3495646.87</v>
      </c>
      <c r="I20" s="90">
        <f>(H20*100)/H44</f>
        <v>8.6138913279097</v>
      </c>
      <c r="J20" s="4"/>
      <c r="K20" s="25"/>
      <c r="L20" s="42"/>
    </row>
    <row r="21" spans="1:12" x14ac:dyDescent="0.25">
      <c r="A21" s="91"/>
      <c r="B21" s="92"/>
      <c r="C21" s="5"/>
      <c r="D21" s="5"/>
      <c r="E21" s="89">
        <v>0.2</v>
      </c>
      <c r="F21" s="89" t="s">
        <v>114</v>
      </c>
      <c r="G21" s="49" t="s">
        <v>6</v>
      </c>
      <c r="H21" s="42">
        <v>211539.04</v>
      </c>
      <c r="I21" s="90">
        <f>(H21*100)/H44</f>
        <v>0.5212695589501416</v>
      </c>
      <c r="J21" s="4"/>
      <c r="K21" s="24"/>
      <c r="L21" s="42"/>
    </row>
    <row r="22" spans="1:12" x14ac:dyDescent="0.25">
      <c r="A22" s="91"/>
      <c r="B22" s="92"/>
      <c r="C22" s="5"/>
      <c r="D22" s="5"/>
      <c r="E22" s="2" t="s">
        <v>109</v>
      </c>
      <c r="F22" s="2"/>
      <c r="G22" s="49" t="s">
        <v>7</v>
      </c>
      <c r="H22" s="42">
        <v>1048992.76</v>
      </c>
      <c r="I22" s="90">
        <f>(H22*100)/H44</f>
        <v>2.5849034454684667</v>
      </c>
      <c r="J22" s="4"/>
      <c r="K22" s="24"/>
      <c r="L22" s="42"/>
    </row>
    <row r="23" spans="1:12" x14ac:dyDescent="0.25">
      <c r="A23" s="91"/>
      <c r="B23" s="92"/>
      <c r="C23" s="5"/>
      <c r="D23" s="5"/>
      <c r="E23" s="89">
        <v>0.2</v>
      </c>
      <c r="F23" s="94" t="s">
        <v>114</v>
      </c>
      <c r="G23" s="49" t="s">
        <v>5</v>
      </c>
      <c r="H23" s="42">
        <v>5739637.5999999996</v>
      </c>
      <c r="I23" s="90">
        <f>(H23*100)/H44</f>
        <v>14.143480845359086</v>
      </c>
      <c r="J23" s="4"/>
      <c r="K23" s="24"/>
      <c r="L23" s="42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141</v>
      </c>
      <c r="H24" s="42">
        <v>501232.91</v>
      </c>
      <c r="I24" s="90">
        <f>(H24*100)/H44</f>
        <v>1.2351264236000883</v>
      </c>
      <c r="J24" s="4"/>
      <c r="K24" s="24"/>
      <c r="L24" s="42"/>
    </row>
    <row r="25" spans="1:12" x14ac:dyDescent="0.25">
      <c r="A25" s="91"/>
      <c r="B25" s="92"/>
      <c r="C25" s="5"/>
      <c r="D25" s="5"/>
      <c r="E25" s="89">
        <v>0.2</v>
      </c>
      <c r="F25" s="94" t="s">
        <v>114</v>
      </c>
      <c r="G25" s="49" t="s">
        <v>116</v>
      </c>
      <c r="H25" s="42">
        <v>298272.2</v>
      </c>
      <c r="I25" s="90">
        <f>(H25*100)/H44</f>
        <v>0.73499538497049255</v>
      </c>
      <c r="J25" s="4"/>
      <c r="K25" s="24"/>
      <c r="L25" s="42"/>
    </row>
    <row r="26" spans="1:12" x14ac:dyDescent="0.25">
      <c r="A26" s="91"/>
      <c r="B26" s="92"/>
      <c r="C26" s="5"/>
      <c r="D26" s="5"/>
      <c r="E26" s="2" t="s">
        <v>109</v>
      </c>
      <c r="F26" s="2"/>
      <c r="G26" s="49" t="s">
        <v>117</v>
      </c>
      <c r="H26" s="42">
        <v>950026.43</v>
      </c>
      <c r="I26" s="90">
        <f>(H26*100)/H44</f>
        <v>2.3410329278088695</v>
      </c>
      <c r="J26" s="4"/>
      <c r="K26" s="26"/>
    </row>
    <row r="27" spans="1:12" x14ac:dyDescent="0.25">
      <c r="A27" s="91"/>
      <c r="B27" s="92"/>
      <c r="C27" s="5"/>
      <c r="D27" s="5"/>
      <c r="E27" s="1" t="s">
        <v>109</v>
      </c>
      <c r="F27" s="1"/>
      <c r="G27" s="49" t="s">
        <v>14</v>
      </c>
      <c r="H27" s="42">
        <v>215488.11</v>
      </c>
      <c r="I27" s="90">
        <f>(H27*100)/H44</f>
        <v>0.53100076495903359</v>
      </c>
      <c r="J27" s="4"/>
      <c r="K27" s="26"/>
      <c r="L27" s="42"/>
    </row>
    <row r="28" spans="1:12" x14ac:dyDescent="0.25">
      <c r="A28" s="95" t="s">
        <v>118</v>
      </c>
      <c r="B28" s="96" t="s">
        <v>119</v>
      </c>
      <c r="C28" s="147">
        <v>0.15</v>
      </c>
      <c r="D28" s="147"/>
      <c r="E28" s="56"/>
      <c r="F28" s="56"/>
      <c r="G28" s="56"/>
      <c r="H28" s="57"/>
      <c r="I28" s="90"/>
      <c r="J28" s="95"/>
      <c r="K28" s="26"/>
      <c r="L28" s="42"/>
    </row>
    <row r="29" spans="1:12" x14ac:dyDescent="0.25">
      <c r="A29" s="51" t="s">
        <v>120</v>
      </c>
      <c r="B29" s="98" t="s">
        <v>121</v>
      </c>
      <c r="C29" s="99">
        <v>0.2</v>
      </c>
      <c r="D29" s="99">
        <v>0.8</v>
      </c>
      <c r="E29" s="98">
        <v>0.2</v>
      </c>
      <c r="F29" s="100" t="s">
        <v>103</v>
      </c>
      <c r="G29" s="51" t="s">
        <v>19</v>
      </c>
      <c r="H29" s="42">
        <v>1946532.32</v>
      </c>
      <c r="I29" s="90">
        <f>(H29*100)/H44</f>
        <v>4.7965994547795807</v>
      </c>
      <c r="J29" s="102">
        <f>I29</f>
        <v>4.7965994547795807</v>
      </c>
      <c r="K29" s="26"/>
      <c r="L29" s="42"/>
    </row>
    <row r="30" spans="1:12" ht="15" customHeight="1" x14ac:dyDescent="0.25">
      <c r="A30" s="148" t="s">
        <v>122</v>
      </c>
      <c r="B30" s="149" t="s">
        <v>123</v>
      </c>
      <c r="C30" s="150">
        <v>0.2</v>
      </c>
      <c r="D30" s="150">
        <v>0.3</v>
      </c>
      <c r="E30" s="151" t="s">
        <v>124</v>
      </c>
      <c r="F30" s="151"/>
      <c r="G30" s="47" t="s">
        <v>16</v>
      </c>
      <c r="H30" s="42">
        <v>1351130</v>
      </c>
      <c r="I30" s="90">
        <f>(H30*100)/H44</f>
        <v>3.329422971685533</v>
      </c>
      <c r="J30" s="152">
        <f>SUM(I30:I35)</f>
        <v>23.625957818094811</v>
      </c>
      <c r="K30" s="26"/>
      <c r="L30" s="42"/>
    </row>
    <row r="31" spans="1:12" x14ac:dyDescent="0.25">
      <c r="A31" s="148"/>
      <c r="B31" s="149"/>
      <c r="C31" s="150"/>
      <c r="D31" s="150"/>
      <c r="E31" s="151"/>
      <c r="F31" s="151"/>
      <c r="G31" s="47" t="s">
        <v>125</v>
      </c>
      <c r="H31" s="42">
        <v>4108080</v>
      </c>
      <c r="I31" s="90">
        <f>(H31*100)/H44</f>
        <v>10.123034735015805</v>
      </c>
      <c r="J31" s="152"/>
      <c r="K31" s="24"/>
      <c r="L31" s="42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126</v>
      </c>
      <c r="H32" s="42">
        <v>1364572.55</v>
      </c>
      <c r="I32" s="90">
        <f>(H32*100)/H44</f>
        <v>3.3625477892589948</v>
      </c>
      <c r="J32" s="152"/>
      <c r="K32" s="24"/>
      <c r="L32" s="42"/>
    </row>
    <row r="33" spans="1:12" x14ac:dyDescent="0.25">
      <c r="A33" s="148"/>
      <c r="B33" s="149"/>
      <c r="C33" s="150"/>
      <c r="D33" s="150"/>
      <c r="E33" s="103"/>
      <c r="F33" s="104"/>
      <c r="G33" s="47" t="s">
        <v>142</v>
      </c>
      <c r="H33" s="42">
        <v>1467621.33</v>
      </c>
      <c r="I33" s="90">
        <f>(H33*100)/H44</f>
        <v>3.6164781848065504</v>
      </c>
      <c r="J33" s="152"/>
      <c r="K33" s="24"/>
      <c r="L33" s="42"/>
    </row>
    <row r="34" spans="1:12" x14ac:dyDescent="0.25">
      <c r="A34" s="148"/>
      <c r="B34" s="149"/>
      <c r="C34" s="150"/>
      <c r="D34" s="150"/>
      <c r="E34" s="103">
        <v>0.2</v>
      </c>
      <c r="F34" s="104" t="s">
        <v>103</v>
      </c>
      <c r="G34" s="47" t="s">
        <v>127</v>
      </c>
      <c r="H34" s="42">
        <v>1065631.99</v>
      </c>
      <c r="I34" s="90">
        <f>(H34*100)/H44</f>
        <v>2.625905447195287</v>
      </c>
      <c r="J34" s="152"/>
      <c r="K34" s="24"/>
      <c r="L34" s="42"/>
    </row>
    <row r="35" spans="1:12" x14ac:dyDescent="0.25">
      <c r="A35" s="148"/>
      <c r="B35" s="149"/>
      <c r="C35" s="150"/>
      <c r="D35" s="150"/>
      <c r="E35" s="103">
        <v>0.2</v>
      </c>
      <c r="F35" s="104" t="s">
        <v>103</v>
      </c>
      <c r="G35" s="47" t="s">
        <v>128</v>
      </c>
      <c r="H35" s="42">
        <v>230733.74</v>
      </c>
      <c r="I35" s="90">
        <f>(H35*100)/H44</f>
        <v>0.56856869013264244</v>
      </c>
      <c r="J35" s="152"/>
      <c r="L35" s="37"/>
    </row>
    <row r="36" spans="1:12" x14ac:dyDescent="0.25">
      <c r="A36" s="105" t="s">
        <v>129</v>
      </c>
      <c r="B36" s="106" t="s">
        <v>130</v>
      </c>
      <c r="C36" s="153">
        <v>0.2</v>
      </c>
      <c r="D36" s="153"/>
      <c r="E36" s="17"/>
      <c r="F36" s="17"/>
      <c r="H36" s="107"/>
      <c r="I36" s="90"/>
      <c r="L36" s="37"/>
    </row>
    <row r="37" spans="1:12" x14ac:dyDescent="0.25">
      <c r="A37" s="108" t="s">
        <v>131</v>
      </c>
      <c r="B37" s="109" t="s">
        <v>132</v>
      </c>
      <c r="C37" s="110">
        <v>0.15</v>
      </c>
      <c r="D37" s="154">
        <v>0.15</v>
      </c>
      <c r="E37" s="111"/>
      <c r="F37" s="111"/>
      <c r="G37" s="108" t="s">
        <v>133</v>
      </c>
      <c r="H37" s="112">
        <v>0</v>
      </c>
      <c r="I37" s="90">
        <f>(H37*100)/H44</f>
        <v>0</v>
      </c>
      <c r="J37" s="12">
        <v>0</v>
      </c>
    </row>
    <row r="38" spans="1:12" x14ac:dyDescent="0.25">
      <c r="A38" s="114" t="s">
        <v>134</v>
      </c>
      <c r="B38" s="115" t="s">
        <v>135</v>
      </c>
      <c r="C38" s="116">
        <v>0.05</v>
      </c>
      <c r="D38" s="154"/>
      <c r="E38" s="117"/>
      <c r="F38" s="117"/>
      <c r="G38" s="118"/>
      <c r="H38" s="119"/>
      <c r="I38" s="90">
        <f>(H38*100)/H44</f>
        <v>0</v>
      </c>
      <c r="J38" s="12"/>
    </row>
    <row r="39" spans="1:12" x14ac:dyDescent="0.25">
      <c r="A39" s="120" t="s">
        <v>136</v>
      </c>
      <c r="B39" s="121" t="s">
        <v>137</v>
      </c>
      <c r="C39" s="122">
        <v>0.05</v>
      </c>
      <c r="D39" s="154"/>
      <c r="E39" s="155" t="s">
        <v>109</v>
      </c>
      <c r="F39" s="155"/>
      <c r="G39" s="120" t="s">
        <v>138</v>
      </c>
      <c r="H39" s="123">
        <v>0</v>
      </c>
      <c r="I39" s="90">
        <f>(H39*100)/H44</f>
        <v>0</v>
      </c>
      <c r="J39" s="12"/>
    </row>
    <row r="40" spans="1:12" x14ac:dyDescent="0.25">
      <c r="B40" s="19"/>
      <c r="H40" s="33"/>
      <c r="I40" s="43"/>
    </row>
    <row r="41" spans="1:12" x14ac:dyDescent="0.25">
      <c r="A41" t="s">
        <v>139</v>
      </c>
      <c r="B41" s="33"/>
      <c r="H41" s="33"/>
      <c r="I41" s="43"/>
    </row>
    <row r="42" spans="1:12" x14ac:dyDescent="0.25">
      <c r="A42" s="45" t="e">
        <f>SUM(#REF!+#REF!+#REF!+#REF!+#REF!+#REF!+#REF!+#REF!+#REF!+#REF!+H31)</f>
        <v>#REF!</v>
      </c>
      <c r="B42" s="107"/>
      <c r="I42" s="43"/>
    </row>
    <row r="43" spans="1:12" x14ac:dyDescent="0.25">
      <c r="C43" s="156"/>
      <c r="D43" s="156"/>
      <c r="E43" s="17"/>
      <c r="F43" s="17"/>
      <c r="G43" s="17"/>
      <c r="H43" s="107"/>
      <c r="I43" s="43"/>
    </row>
    <row r="44" spans="1:12" x14ac:dyDescent="0.25">
      <c r="H44" s="45">
        <f>SUM(H8:H43)</f>
        <v>40581506.509999998</v>
      </c>
      <c r="I44" s="43">
        <f>SUM(I8:I43)</f>
        <v>100.00000000000001</v>
      </c>
      <c r="J44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opLeftCell="A22" zoomScaleNormal="100" workbookViewId="0">
      <selection activeCell="H48" sqref="H48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148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42">
        <v>2820279.94</v>
      </c>
      <c r="I8" s="90">
        <f>(H8*100)/H45</f>
        <v>6.9410434410470447</v>
      </c>
      <c r="J8" s="4">
        <f>SUM(I8:I28)</f>
        <v>83.605726150781166</v>
      </c>
      <c r="K8" s="21" t="s">
        <v>5</v>
      </c>
      <c r="L8" s="42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6354845.6699999999</v>
      </c>
      <c r="I9" s="90">
        <f>(H9*100)/H45</f>
        <v>15.640028931532134</v>
      </c>
      <c r="J9" s="4"/>
      <c r="K9" s="21" t="s">
        <v>6</v>
      </c>
      <c r="L9" s="42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719740.83</v>
      </c>
      <c r="I10" s="90">
        <f>(H10*100)/H45</f>
        <v>1.7713675498912551</v>
      </c>
      <c r="J10" s="4"/>
      <c r="K10" s="21" t="s">
        <v>7</v>
      </c>
      <c r="L10" s="42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198296.88</v>
      </c>
      <c r="I11" s="90">
        <f>(H11*100)/H45</f>
        <v>0.48803214134271111</v>
      </c>
      <c r="J11" s="4"/>
      <c r="K11" s="21" t="s">
        <v>9</v>
      </c>
      <c r="L11" s="42"/>
    </row>
    <row r="12" spans="1:12" x14ac:dyDescent="0.25">
      <c r="A12" s="91" t="s">
        <v>107</v>
      </c>
      <c r="B12" s="92" t="s">
        <v>108</v>
      </c>
      <c r="C12" s="5"/>
      <c r="D12" s="5"/>
      <c r="E12" s="3" t="s">
        <v>109</v>
      </c>
      <c r="F12" s="3"/>
      <c r="G12" s="49" t="s">
        <v>110</v>
      </c>
      <c r="H12" s="42"/>
      <c r="I12" s="90">
        <f>(H12*100)/H45</f>
        <v>0</v>
      </c>
      <c r="J12" s="4"/>
      <c r="K12" s="21" t="s">
        <v>10</v>
      </c>
      <c r="L12" s="42"/>
    </row>
    <row r="13" spans="1:12" x14ac:dyDescent="0.25">
      <c r="A13" s="91"/>
      <c r="B13" s="92"/>
      <c r="C13" s="5"/>
      <c r="D13" s="5"/>
      <c r="E13" s="3"/>
      <c r="F13" s="3"/>
      <c r="G13" s="49" t="s">
        <v>111</v>
      </c>
      <c r="H13" s="42"/>
      <c r="I13" s="90">
        <f>(H13*100)/H45</f>
        <v>0</v>
      </c>
      <c r="J13" s="4"/>
      <c r="K13" s="21" t="s">
        <v>11</v>
      </c>
      <c r="L13" s="42"/>
    </row>
    <row r="14" spans="1:12" x14ac:dyDescent="0.25">
      <c r="A14" s="91"/>
      <c r="B14" s="92"/>
      <c r="C14" s="5"/>
      <c r="D14" s="5"/>
      <c r="E14" s="3"/>
      <c r="F14" s="3"/>
      <c r="G14" s="49" t="s">
        <v>112</v>
      </c>
      <c r="H14" s="42">
        <v>1051730.75</v>
      </c>
      <c r="I14" s="90">
        <f>(H14*100)/H45</f>
        <v>2.5884341197828005</v>
      </c>
      <c r="J14" s="4"/>
      <c r="K14" s="21" t="s">
        <v>12</v>
      </c>
      <c r="L14" s="42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113</v>
      </c>
      <c r="H15" s="42">
        <v>3513753.47</v>
      </c>
      <c r="I15" s="90">
        <f>(H15*100)/H45</f>
        <v>8.6477640501175888</v>
      </c>
      <c r="J15" s="4"/>
      <c r="K15" s="21" t="s">
        <v>14</v>
      </c>
      <c r="L15" s="42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21</v>
      </c>
      <c r="H16" s="42">
        <v>594283.5</v>
      </c>
      <c r="I16" s="90">
        <f>(H16*100)/H45</f>
        <v>1.462602180476269</v>
      </c>
      <c r="J16" s="4"/>
      <c r="K16" s="21" t="s">
        <v>51</v>
      </c>
      <c r="L16" s="42"/>
    </row>
    <row r="17" spans="1:12" x14ac:dyDescent="0.25">
      <c r="A17" s="91"/>
      <c r="B17" s="92"/>
      <c r="C17" s="5"/>
      <c r="D17" s="5"/>
      <c r="E17" s="89">
        <v>0.2</v>
      </c>
      <c r="F17" s="89" t="s">
        <v>103</v>
      </c>
      <c r="G17" s="49" t="s">
        <v>24</v>
      </c>
      <c r="H17" s="42">
        <v>1940661.55</v>
      </c>
      <c r="I17" s="90">
        <f>(H17*100)/H45</f>
        <v>4.776198253184643</v>
      </c>
      <c r="J17" s="4"/>
      <c r="K17" s="25" t="s">
        <v>15</v>
      </c>
      <c r="L17" s="42"/>
    </row>
    <row r="18" spans="1:12" x14ac:dyDescent="0.25">
      <c r="A18" s="91"/>
      <c r="B18" s="92"/>
      <c r="C18" s="5"/>
      <c r="D18" s="5"/>
      <c r="E18" s="89">
        <v>0.2</v>
      </c>
      <c r="F18" s="89" t="s">
        <v>103</v>
      </c>
      <c r="G18" s="49" t="s">
        <v>44</v>
      </c>
      <c r="H18" s="42">
        <v>1240935.18</v>
      </c>
      <c r="I18" s="90">
        <f>(H18*100)/H45</f>
        <v>3.0540886632351585</v>
      </c>
      <c r="J18" s="4"/>
      <c r="K18" s="25" t="s">
        <v>16</v>
      </c>
      <c r="L18" s="42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115</v>
      </c>
      <c r="H19" s="42">
        <v>1680461.87</v>
      </c>
      <c r="I19" s="90">
        <f>(H19*100)/H45</f>
        <v>4.1358159788539117</v>
      </c>
      <c r="J19" s="4"/>
      <c r="K19" s="25" t="s">
        <v>18</v>
      </c>
      <c r="L19" s="49"/>
    </row>
    <row r="20" spans="1:12" x14ac:dyDescent="0.25">
      <c r="A20" s="91"/>
      <c r="B20" s="92"/>
      <c r="C20" s="5"/>
      <c r="D20" s="5"/>
      <c r="E20" s="89">
        <v>0.2</v>
      </c>
      <c r="F20" s="89" t="s">
        <v>114</v>
      </c>
      <c r="G20" s="49" t="s">
        <v>18</v>
      </c>
      <c r="H20" s="42">
        <v>4346537.7699999996</v>
      </c>
      <c r="I20" s="90">
        <f>(H20*100)/H45</f>
        <v>10.697344987576567</v>
      </c>
      <c r="J20" s="4"/>
      <c r="K20" s="25" t="s">
        <v>19</v>
      </c>
      <c r="L20" s="42"/>
    </row>
    <row r="21" spans="1:12" x14ac:dyDescent="0.25">
      <c r="A21" s="91"/>
      <c r="B21" s="92"/>
      <c r="C21" s="5"/>
      <c r="D21" s="5"/>
      <c r="E21" s="89">
        <v>0.2</v>
      </c>
      <c r="F21" s="89" t="s">
        <v>114</v>
      </c>
      <c r="G21" s="49" t="s">
        <v>6</v>
      </c>
      <c r="H21" s="42">
        <v>210561.58</v>
      </c>
      <c r="I21" s="90">
        <f>(H21*100)/H45</f>
        <v>0.51821702273835357</v>
      </c>
      <c r="J21" s="4"/>
      <c r="K21" s="25" t="s">
        <v>20</v>
      </c>
      <c r="L21" s="42"/>
    </row>
    <row r="22" spans="1:12" x14ac:dyDescent="0.25">
      <c r="A22" s="91"/>
      <c r="B22" s="92"/>
      <c r="C22" s="5"/>
      <c r="D22" s="5"/>
      <c r="E22" s="2" t="s">
        <v>109</v>
      </c>
      <c r="F22" s="2"/>
      <c r="G22" s="49" t="s">
        <v>7</v>
      </c>
      <c r="H22" s="42">
        <v>350634</v>
      </c>
      <c r="I22" s="90">
        <f>(H22*100)/H45</f>
        <v>0.86295186211482589</v>
      </c>
      <c r="J22" s="4"/>
      <c r="K22" s="26" t="s">
        <v>21</v>
      </c>
      <c r="L22" s="42"/>
    </row>
    <row r="23" spans="1:12" x14ac:dyDescent="0.25">
      <c r="A23" s="91"/>
      <c r="B23" s="92"/>
      <c r="C23" s="5"/>
      <c r="D23" s="5"/>
      <c r="E23" s="89">
        <v>0.2</v>
      </c>
      <c r="F23" s="94" t="s">
        <v>114</v>
      </c>
      <c r="G23" s="49" t="s">
        <v>5</v>
      </c>
      <c r="H23" s="42">
        <v>5684779.5199999996</v>
      </c>
      <c r="I23" s="90">
        <f>(H23*100)/H45</f>
        <v>13.99091666095195</v>
      </c>
      <c r="J23" s="4"/>
      <c r="K23" s="26" t="s">
        <v>22</v>
      </c>
      <c r="L23" s="42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141</v>
      </c>
      <c r="H24" s="42">
        <v>503214.49</v>
      </c>
      <c r="I24" s="90">
        <f>(H24*100)/H45</f>
        <v>1.238470545322651</v>
      </c>
      <c r="J24" s="4"/>
      <c r="K24" s="26" t="s">
        <v>23</v>
      </c>
      <c r="L24" s="42"/>
    </row>
    <row r="25" spans="1:12" x14ac:dyDescent="0.25">
      <c r="A25" s="91"/>
      <c r="B25" s="92"/>
      <c r="C25" s="5"/>
      <c r="D25" s="5"/>
      <c r="E25" s="89">
        <v>0.5</v>
      </c>
      <c r="F25" s="94" t="s">
        <v>149</v>
      </c>
      <c r="G25" s="49" t="s">
        <v>150</v>
      </c>
      <c r="H25" s="42">
        <v>1919657.83</v>
      </c>
      <c r="I25" s="90">
        <f>(H25*100)/H45</f>
        <v>4.7245056070483917</v>
      </c>
      <c r="J25" s="4"/>
      <c r="K25" s="26"/>
      <c r="L25" s="42"/>
    </row>
    <row r="26" spans="1:12" x14ac:dyDescent="0.25">
      <c r="A26" s="91"/>
      <c r="B26" s="92"/>
      <c r="C26" s="5"/>
      <c r="D26" s="5"/>
      <c r="E26" s="89">
        <v>0.2</v>
      </c>
      <c r="F26" s="94" t="s">
        <v>114</v>
      </c>
      <c r="G26" s="49" t="s">
        <v>116</v>
      </c>
      <c r="H26" s="42">
        <v>298685.23</v>
      </c>
      <c r="I26" s="90">
        <f>(H26*100)/H45</f>
        <v>0.73509977758772693</v>
      </c>
      <c r="J26" s="4"/>
      <c r="K26" s="26" t="s">
        <v>24</v>
      </c>
      <c r="L26" s="42"/>
    </row>
    <row r="27" spans="1:12" x14ac:dyDescent="0.25">
      <c r="A27" s="91"/>
      <c r="B27" s="92"/>
      <c r="C27" s="5"/>
      <c r="D27" s="5"/>
      <c r="E27" s="2" t="s">
        <v>109</v>
      </c>
      <c r="F27" s="2"/>
      <c r="G27" s="49" t="s">
        <v>117</v>
      </c>
      <c r="H27" s="42">
        <v>541560.4</v>
      </c>
      <c r="I27" s="90">
        <f>(H27*100)/H45</f>
        <v>1.3328443779771784</v>
      </c>
      <c r="J27" s="4"/>
      <c r="K27" s="26" t="s">
        <v>25</v>
      </c>
      <c r="L27" s="42"/>
    </row>
    <row r="28" spans="1:12" x14ac:dyDescent="0.25">
      <c r="A28" s="91"/>
      <c r="B28" s="92"/>
      <c r="C28" s="5"/>
      <c r="D28" s="5"/>
      <c r="E28" s="1" t="s">
        <v>109</v>
      </c>
      <c r="F28" s="1"/>
      <c r="G28" s="49" t="s">
        <v>14</v>
      </c>
      <c r="H28" s="42">
        <v>0</v>
      </c>
      <c r="I28" s="90">
        <f>(H28*100)/H45</f>
        <v>0</v>
      </c>
      <c r="J28" s="4"/>
      <c r="K28" s="24" t="s">
        <v>26</v>
      </c>
      <c r="L28" s="42"/>
    </row>
    <row r="29" spans="1:12" x14ac:dyDescent="0.25">
      <c r="A29" s="95" t="s">
        <v>118</v>
      </c>
      <c r="B29" s="96" t="s">
        <v>119</v>
      </c>
      <c r="C29" s="147">
        <v>0.15</v>
      </c>
      <c r="D29" s="147"/>
      <c r="E29" s="56"/>
      <c r="F29" s="56"/>
      <c r="G29" s="56"/>
      <c r="H29" s="57"/>
      <c r="I29" s="90"/>
      <c r="J29" s="95"/>
      <c r="K29" s="24" t="s">
        <v>27</v>
      </c>
      <c r="L29" s="42"/>
    </row>
    <row r="30" spans="1:12" x14ac:dyDescent="0.25">
      <c r="A30" s="51" t="s">
        <v>120</v>
      </c>
      <c r="B30" s="98" t="s">
        <v>121</v>
      </c>
      <c r="C30" s="99">
        <v>0.2</v>
      </c>
      <c r="D30" s="99">
        <v>0.8</v>
      </c>
      <c r="E30" s="98">
        <v>0.2</v>
      </c>
      <c r="F30" s="100" t="s">
        <v>103</v>
      </c>
      <c r="G30" s="51" t="s">
        <v>19</v>
      </c>
      <c r="H30" s="42">
        <v>1942898.39</v>
      </c>
      <c r="I30" s="90">
        <f>(H30*100)/H45</f>
        <v>4.7817033817325107</v>
      </c>
      <c r="J30" s="102">
        <f>I30</f>
        <v>4.7817033817325107</v>
      </c>
      <c r="K30" s="24" t="s">
        <v>28</v>
      </c>
      <c r="L30" s="42"/>
    </row>
    <row r="31" spans="1:12" ht="15" customHeight="1" x14ac:dyDescent="0.25">
      <c r="A31" s="148" t="s">
        <v>122</v>
      </c>
      <c r="B31" s="149" t="s">
        <v>123</v>
      </c>
      <c r="C31" s="150">
        <v>0.2</v>
      </c>
      <c r="D31" s="150">
        <v>0.3</v>
      </c>
      <c r="E31" s="151" t="s">
        <v>124</v>
      </c>
      <c r="F31" s="151"/>
      <c r="G31" s="47" t="s">
        <v>16</v>
      </c>
      <c r="H31" s="42">
        <v>1324010</v>
      </c>
      <c r="I31" s="90">
        <f>(H31*100)/H45</f>
        <v>3.2585456486212134</v>
      </c>
      <c r="J31" s="152">
        <f>SUM(I31:I36)</f>
        <v>11.612570467486329</v>
      </c>
      <c r="K31" s="24" t="s">
        <v>29</v>
      </c>
      <c r="L31" s="42"/>
    </row>
    <row r="32" spans="1:12" x14ac:dyDescent="0.25">
      <c r="A32" s="148"/>
      <c r="B32" s="149"/>
      <c r="C32" s="150"/>
      <c r="D32" s="150"/>
      <c r="E32" s="151"/>
      <c r="F32" s="151"/>
      <c r="G32" s="47" t="s">
        <v>125</v>
      </c>
      <c r="H32" s="42"/>
      <c r="I32" s="90">
        <f>(H32*100)/H45</f>
        <v>0</v>
      </c>
      <c r="J32" s="152"/>
      <c r="K32" s="24" t="s">
        <v>30</v>
      </c>
      <c r="L32" s="42"/>
    </row>
    <row r="33" spans="1:12" x14ac:dyDescent="0.25">
      <c r="A33" s="148"/>
      <c r="B33" s="149"/>
      <c r="C33" s="150"/>
      <c r="D33" s="150"/>
      <c r="E33" s="103">
        <v>0.2</v>
      </c>
      <c r="F33" s="104" t="s">
        <v>103</v>
      </c>
      <c r="G33" s="47" t="s">
        <v>126</v>
      </c>
      <c r="H33" s="42">
        <v>615580.23</v>
      </c>
      <c r="I33" s="90">
        <f>(H33*100)/H45</f>
        <v>1.5150159589759487</v>
      </c>
      <c r="J33" s="152"/>
      <c r="K33" s="24" t="s">
        <v>31</v>
      </c>
      <c r="L33" s="42">
        <v>0</v>
      </c>
    </row>
    <row r="34" spans="1:12" x14ac:dyDescent="0.25">
      <c r="A34" s="148"/>
      <c r="B34" s="149"/>
      <c r="C34" s="150"/>
      <c r="D34" s="150"/>
      <c r="E34" s="103"/>
      <c r="F34" s="104"/>
      <c r="G34" s="47" t="s">
        <v>142</v>
      </c>
      <c r="H34" s="42">
        <v>1475475.44</v>
      </c>
      <c r="I34" s="90">
        <f>(H34*100)/H45</f>
        <v>3.6313200615248151</v>
      </c>
      <c r="J34" s="152"/>
      <c r="K34" s="24" t="s">
        <v>33</v>
      </c>
      <c r="L34" s="42">
        <v>0</v>
      </c>
    </row>
    <row r="35" spans="1:12" x14ac:dyDescent="0.25">
      <c r="A35" s="148"/>
      <c r="B35" s="149"/>
      <c r="C35" s="150"/>
      <c r="D35" s="150"/>
      <c r="E35" s="103">
        <v>0.2</v>
      </c>
      <c r="F35" s="104" t="s">
        <v>103</v>
      </c>
      <c r="G35" s="47" t="s">
        <v>127</v>
      </c>
      <c r="H35" s="42">
        <v>1071334.82</v>
      </c>
      <c r="I35" s="90">
        <f>(H35*100)/H45</f>
        <v>2.6366820612588961</v>
      </c>
      <c r="J35" s="152"/>
      <c r="K35" s="24" t="s">
        <v>34</v>
      </c>
      <c r="L35" s="42">
        <v>0</v>
      </c>
    </row>
    <row r="36" spans="1:12" x14ac:dyDescent="0.25">
      <c r="A36" s="148"/>
      <c r="B36" s="149"/>
      <c r="C36" s="150"/>
      <c r="D36" s="150"/>
      <c r="E36" s="103">
        <v>0.2</v>
      </c>
      <c r="F36" s="104" t="s">
        <v>103</v>
      </c>
      <c r="G36" s="47" t="s">
        <v>128</v>
      </c>
      <c r="H36" s="42">
        <v>232011.06</v>
      </c>
      <c r="I36" s="90">
        <f>(H36*100)/H45</f>
        <v>0.57100673710545635</v>
      </c>
      <c r="J36" s="152"/>
      <c r="K36" s="24" t="s">
        <v>35</v>
      </c>
      <c r="L36" s="42"/>
    </row>
    <row r="37" spans="1:12" x14ac:dyDescent="0.25">
      <c r="A37" s="105" t="s">
        <v>129</v>
      </c>
      <c r="B37" s="106" t="s">
        <v>130</v>
      </c>
      <c r="C37" s="153">
        <v>0.2</v>
      </c>
      <c r="D37" s="153"/>
      <c r="E37" s="17"/>
      <c r="F37" s="17"/>
      <c r="H37" s="107"/>
      <c r="I37" s="90"/>
      <c r="L37" s="37"/>
    </row>
    <row r="38" spans="1:12" x14ac:dyDescent="0.25">
      <c r="A38" s="108" t="s">
        <v>131</v>
      </c>
      <c r="B38" s="109" t="s">
        <v>132</v>
      </c>
      <c r="C38" s="110">
        <v>0.15</v>
      </c>
      <c r="D38" s="154">
        <v>0.15</v>
      </c>
      <c r="E38" s="111"/>
      <c r="F38" s="111"/>
      <c r="G38" s="108" t="s">
        <v>133</v>
      </c>
      <c r="H38" s="112">
        <v>0</v>
      </c>
      <c r="I38" s="90">
        <f>(H38*100)/H45</f>
        <v>0</v>
      </c>
      <c r="J38" s="12">
        <v>0</v>
      </c>
    </row>
    <row r="39" spans="1:12" x14ac:dyDescent="0.25">
      <c r="A39" s="114" t="s">
        <v>134</v>
      </c>
      <c r="B39" s="115" t="s">
        <v>135</v>
      </c>
      <c r="C39" s="116">
        <v>0.05</v>
      </c>
      <c r="D39" s="154"/>
      <c r="E39" s="117"/>
      <c r="F39" s="117"/>
      <c r="G39" s="118"/>
      <c r="H39" s="119"/>
      <c r="I39" s="90">
        <f>(H39*100)/H45</f>
        <v>0</v>
      </c>
      <c r="J39" s="12"/>
    </row>
    <row r="40" spans="1:12" x14ac:dyDescent="0.25">
      <c r="A40" s="120" t="s">
        <v>136</v>
      </c>
      <c r="B40" s="121" t="s">
        <v>137</v>
      </c>
      <c r="C40" s="122">
        <v>0.05</v>
      </c>
      <c r="D40" s="154"/>
      <c r="E40" s="155" t="s">
        <v>109</v>
      </c>
      <c r="F40" s="155"/>
      <c r="G40" s="120" t="s">
        <v>138</v>
      </c>
      <c r="H40" s="123">
        <v>0</v>
      </c>
      <c r="I40" s="90">
        <f>(H40*100)/H45</f>
        <v>0</v>
      </c>
      <c r="J40" s="12"/>
    </row>
    <row r="41" spans="1:12" x14ac:dyDescent="0.25">
      <c r="B41" s="19"/>
      <c r="H41" s="33"/>
      <c r="I41" s="43"/>
    </row>
    <row r="42" spans="1:12" x14ac:dyDescent="0.25">
      <c r="A42" t="s">
        <v>139</v>
      </c>
      <c r="B42" s="33"/>
      <c r="H42" s="33"/>
      <c r="I42" s="43"/>
    </row>
    <row r="43" spans="1:12" x14ac:dyDescent="0.25">
      <c r="A43" s="45" t="e">
        <f>SUM(#REF!+#REF!+#REF!+#REF!+#REF!+#REF!+#REF!+#REF!+#REF!+#REF!+H32)</f>
        <v>#REF!</v>
      </c>
      <c r="B43" s="107"/>
      <c r="I43" s="43"/>
    </row>
    <row r="44" spans="1:12" x14ac:dyDescent="0.25">
      <c r="C44" s="156"/>
      <c r="D44" s="156"/>
      <c r="E44" s="17"/>
      <c r="F44" s="17"/>
      <c r="G44" s="17"/>
      <c r="H44" s="107"/>
      <c r="I44" s="43"/>
    </row>
    <row r="45" spans="1:12" x14ac:dyDescent="0.25">
      <c r="H45" s="45">
        <f>SUM(H8:H44)</f>
        <v>40631930.399999999</v>
      </c>
      <c r="I45" s="43">
        <f>SUM(I8:I44)</f>
        <v>100</v>
      </c>
      <c r="J45">
        <v>100</v>
      </c>
    </row>
  </sheetData>
  <mergeCells count="24">
    <mergeCell ref="C44:D44"/>
    <mergeCell ref="E31:F32"/>
    <mergeCell ref="J31:J36"/>
    <mergeCell ref="C37:D37"/>
    <mergeCell ref="D38:D40"/>
    <mergeCell ref="J38:J40"/>
    <mergeCell ref="E40:F40"/>
    <mergeCell ref="C29:D29"/>
    <mergeCell ref="A31:A36"/>
    <mergeCell ref="B31:B36"/>
    <mergeCell ref="C31:C36"/>
    <mergeCell ref="D31:D36"/>
    <mergeCell ref="C7:D7"/>
    <mergeCell ref="C8:D28"/>
    <mergeCell ref="J8:J28"/>
    <mergeCell ref="E12:F14"/>
    <mergeCell ref="E22:F22"/>
    <mergeCell ref="E27:F27"/>
    <mergeCell ref="E28:F28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opLeftCell="A13" zoomScaleNormal="100" workbookViewId="0">
      <selection activeCell="K20" sqref="K20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151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42">
        <v>2078733.16</v>
      </c>
      <c r="I8" s="90">
        <f>(H8*100)/H42</f>
        <v>5.0892922325541443</v>
      </c>
      <c r="J8" s="4">
        <f>SUM(I8:I25)</f>
        <v>83.883633373507408</v>
      </c>
      <c r="K8" s="21"/>
      <c r="L8" s="33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6392258.04</v>
      </c>
      <c r="I9" s="90">
        <f>(H9*100)/H42</f>
        <v>15.649949602696372</v>
      </c>
      <c r="J9" s="4"/>
      <c r="K9" s="21"/>
      <c r="L9" s="33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728253.62</v>
      </c>
      <c r="I10" s="90">
        <f>(H10*100)/H42</f>
        <v>1.7829587572439731</v>
      </c>
      <c r="J10" s="4"/>
      <c r="K10" s="21"/>
      <c r="L10" s="33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199995.85</v>
      </c>
      <c r="I11" s="90">
        <f>(H11*100)/H42</f>
        <v>0.48964308913418386</v>
      </c>
      <c r="J11" s="4"/>
      <c r="K11" s="21"/>
      <c r="L11" s="33"/>
    </row>
    <row r="12" spans="1:12" x14ac:dyDescent="0.25">
      <c r="A12" s="91" t="s">
        <v>107</v>
      </c>
      <c r="B12" s="92" t="s">
        <v>108</v>
      </c>
      <c r="C12" s="5"/>
      <c r="D12" s="5"/>
      <c r="E12" s="93"/>
      <c r="F12" s="93"/>
      <c r="G12" s="49" t="s">
        <v>112</v>
      </c>
      <c r="H12" s="42">
        <v>1048973.02</v>
      </c>
      <c r="I12" s="90">
        <f>(H12*100)/H42</f>
        <v>2.5681652390847813</v>
      </c>
      <c r="J12" s="4"/>
      <c r="K12" s="21"/>
      <c r="L12" s="33"/>
    </row>
    <row r="13" spans="1:12" x14ac:dyDescent="0.25">
      <c r="A13" s="91"/>
      <c r="B13" s="92"/>
      <c r="C13" s="5"/>
      <c r="D13" s="5"/>
      <c r="E13" s="89">
        <v>0.2</v>
      </c>
      <c r="F13" s="89" t="s">
        <v>103</v>
      </c>
      <c r="G13" s="49" t="s">
        <v>113</v>
      </c>
      <c r="H13" s="42">
        <v>3555312.67</v>
      </c>
      <c r="I13" s="90">
        <f>(H13*100)/H42</f>
        <v>8.7043520081876853</v>
      </c>
      <c r="J13" s="4"/>
      <c r="K13" s="21"/>
      <c r="L13" s="33"/>
    </row>
    <row r="14" spans="1:12" x14ac:dyDescent="0.25">
      <c r="A14" s="91"/>
      <c r="B14" s="92"/>
      <c r="C14" s="5"/>
      <c r="D14" s="5"/>
      <c r="E14" s="89">
        <v>0.2</v>
      </c>
      <c r="F14" s="89" t="s">
        <v>103</v>
      </c>
      <c r="G14" s="49" t="s">
        <v>21</v>
      </c>
      <c r="H14" s="42">
        <v>597782.17000000004</v>
      </c>
      <c r="I14" s="90">
        <f>(H14*100)/H42</f>
        <v>1.4635299099863117</v>
      </c>
      <c r="J14" s="4"/>
      <c r="K14" s="25"/>
      <c r="L14" s="33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24</v>
      </c>
      <c r="H15" s="42">
        <v>1937156.68</v>
      </c>
      <c r="I15" s="90">
        <f>(H15*100)/H42</f>
        <v>4.742675315173388</v>
      </c>
      <c r="J15" s="4"/>
      <c r="K15" s="25"/>
      <c r="L15" s="33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44</v>
      </c>
      <c r="H16" s="42">
        <v>1251567.28</v>
      </c>
      <c r="I16" s="90">
        <f>(H16*100)/H42</f>
        <v>3.0641699277183405</v>
      </c>
      <c r="J16" s="4"/>
      <c r="K16" s="25"/>
      <c r="L16" s="33"/>
    </row>
    <row r="17" spans="1:12" x14ac:dyDescent="0.25">
      <c r="A17" s="91"/>
      <c r="B17" s="92"/>
      <c r="C17" s="5"/>
      <c r="D17" s="5"/>
      <c r="E17" s="89">
        <v>0.2</v>
      </c>
      <c r="F17" s="89" t="s">
        <v>114</v>
      </c>
      <c r="G17" s="49" t="s">
        <v>115</v>
      </c>
      <c r="H17" s="42">
        <v>1698627.49</v>
      </c>
      <c r="I17" s="90">
        <f>(H17*100)/H42</f>
        <v>4.1586923503254942</v>
      </c>
      <c r="J17" s="4"/>
      <c r="K17" s="25"/>
      <c r="L17" s="33"/>
    </row>
    <row r="18" spans="1:12" x14ac:dyDescent="0.25">
      <c r="A18" s="91"/>
      <c r="B18" s="92"/>
      <c r="C18" s="5"/>
      <c r="D18" s="5"/>
      <c r="E18" s="89">
        <v>0.2</v>
      </c>
      <c r="F18" s="89" t="s">
        <v>114</v>
      </c>
      <c r="G18" s="49" t="s">
        <v>18</v>
      </c>
      <c r="H18" s="42">
        <v>5164070.6900000004</v>
      </c>
      <c r="I18" s="90">
        <f>(H18*100)/H42</f>
        <v>12.643019968458828</v>
      </c>
      <c r="J18" s="4"/>
      <c r="K18" s="25"/>
      <c r="L18" s="33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6</v>
      </c>
      <c r="H19" s="42">
        <v>210221.31</v>
      </c>
      <c r="I19" s="90">
        <f>(H19*100)/H42</f>
        <v>0.51467773771423209</v>
      </c>
      <c r="J19" s="4"/>
      <c r="K19" s="26"/>
      <c r="L19" s="33"/>
    </row>
    <row r="20" spans="1:12" x14ac:dyDescent="0.25">
      <c r="A20" s="91"/>
      <c r="B20" s="92"/>
      <c r="C20" s="5"/>
      <c r="D20" s="5"/>
      <c r="E20" s="2" t="s">
        <v>109</v>
      </c>
      <c r="F20" s="2"/>
      <c r="G20" s="49" t="s">
        <v>7</v>
      </c>
      <c r="H20" s="42">
        <v>354899.95</v>
      </c>
      <c r="I20" s="90">
        <f>(H20*100)/H42</f>
        <v>0.86888956871638778</v>
      </c>
      <c r="J20" s="4"/>
      <c r="K20" s="26"/>
      <c r="L20" s="33"/>
    </row>
    <row r="21" spans="1:12" x14ac:dyDescent="0.25">
      <c r="A21" s="91"/>
      <c r="B21" s="92"/>
      <c r="C21" s="5"/>
      <c r="D21" s="5"/>
      <c r="E21" s="89">
        <v>0.2</v>
      </c>
      <c r="F21" s="94" t="s">
        <v>114</v>
      </c>
      <c r="G21" s="49" t="s">
        <v>5</v>
      </c>
      <c r="H21" s="42">
        <v>5757592.5999999996</v>
      </c>
      <c r="I21" s="90">
        <f>(H21*100)/H42</f>
        <v>14.096119627682862</v>
      </c>
      <c r="J21" s="4"/>
      <c r="K21" s="26"/>
      <c r="L21" s="33"/>
    </row>
    <row r="22" spans="1:12" x14ac:dyDescent="0.25">
      <c r="A22" s="91"/>
      <c r="B22" s="92"/>
      <c r="C22" s="5"/>
      <c r="D22" s="5"/>
      <c r="E22" s="89">
        <v>0.2</v>
      </c>
      <c r="F22" s="94" t="s">
        <v>114</v>
      </c>
      <c r="G22" s="49" t="s">
        <v>141</v>
      </c>
      <c r="H22" s="42">
        <v>506184.28</v>
      </c>
      <c r="I22" s="90">
        <f>(H22*100)/H42</f>
        <v>1.2392738875849807</v>
      </c>
      <c r="J22" s="4"/>
      <c r="K22" s="26"/>
      <c r="L22" s="33"/>
    </row>
    <row r="23" spans="1:12" x14ac:dyDescent="0.25">
      <c r="A23" s="91"/>
      <c r="B23" s="92"/>
      <c r="C23" s="5"/>
      <c r="D23" s="5"/>
      <c r="E23" s="89">
        <v>0.5</v>
      </c>
      <c r="F23" s="94" t="s">
        <v>149</v>
      </c>
      <c r="G23" s="49" t="s">
        <v>150</v>
      </c>
      <c r="H23" s="42">
        <v>1931182.37</v>
      </c>
      <c r="I23" s="90">
        <f>(H23*100)/H42</f>
        <v>4.7280486136501052</v>
      </c>
      <c r="J23" s="4"/>
      <c r="K23" s="26"/>
      <c r="L23" s="33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116</v>
      </c>
      <c r="H24" s="42">
        <v>302183.59000000003</v>
      </c>
      <c r="I24" s="90">
        <f>(H24*100)/H42</f>
        <v>0.73982588385337844</v>
      </c>
      <c r="J24" s="4"/>
      <c r="K24" s="24"/>
      <c r="L24" s="33"/>
    </row>
    <row r="25" spans="1:12" x14ac:dyDescent="0.25">
      <c r="A25" s="91"/>
      <c r="B25" s="92"/>
      <c r="C25" s="5"/>
      <c r="D25" s="5"/>
      <c r="E25" s="2" t="s">
        <v>109</v>
      </c>
      <c r="F25" s="2"/>
      <c r="G25" s="49" t="s">
        <v>117</v>
      </c>
      <c r="H25" s="42">
        <v>547468.91</v>
      </c>
      <c r="I25" s="90">
        <f>(H25*100)/H42</f>
        <v>1.3403496537419375</v>
      </c>
      <c r="J25" s="4"/>
      <c r="K25" s="24"/>
      <c r="L25" s="33"/>
    </row>
    <row r="26" spans="1:12" x14ac:dyDescent="0.25">
      <c r="A26" s="95" t="s">
        <v>118</v>
      </c>
      <c r="B26" s="96" t="s">
        <v>119</v>
      </c>
      <c r="C26" s="147">
        <v>0.15</v>
      </c>
      <c r="D26" s="147"/>
      <c r="E26" s="56"/>
      <c r="F26" s="56"/>
      <c r="G26" s="56"/>
      <c r="H26" s="57"/>
      <c r="I26" s="90"/>
      <c r="J26" s="95"/>
      <c r="K26" s="24"/>
      <c r="L26" s="33"/>
    </row>
    <row r="27" spans="1:12" x14ac:dyDescent="0.25">
      <c r="A27" s="51" t="s">
        <v>120</v>
      </c>
      <c r="B27" s="98" t="s">
        <v>121</v>
      </c>
      <c r="C27" s="99">
        <v>0.2</v>
      </c>
      <c r="D27" s="99">
        <v>0.8</v>
      </c>
      <c r="E27" s="98">
        <v>0.2</v>
      </c>
      <c r="F27" s="100" t="s">
        <v>103</v>
      </c>
      <c r="G27" s="51" t="s">
        <v>19</v>
      </c>
      <c r="H27" s="42">
        <v>1931336.04</v>
      </c>
      <c r="I27" s="90">
        <f>(H27*100)/H42</f>
        <v>4.7284248387243117</v>
      </c>
      <c r="J27" s="102">
        <f>I27</f>
        <v>4.7284248387243117</v>
      </c>
      <c r="K27" s="24"/>
      <c r="L27" s="33"/>
    </row>
    <row r="28" spans="1:12" ht="15" customHeight="1" x14ac:dyDescent="0.25">
      <c r="A28" s="148" t="s">
        <v>122</v>
      </c>
      <c r="B28" s="149" t="s">
        <v>123</v>
      </c>
      <c r="C28" s="150">
        <v>0.2</v>
      </c>
      <c r="D28" s="150">
        <v>0.3</v>
      </c>
      <c r="E28" s="151" t="s">
        <v>124</v>
      </c>
      <c r="F28" s="151"/>
      <c r="G28" s="47" t="s">
        <v>16</v>
      </c>
      <c r="H28" s="42">
        <v>1331480</v>
      </c>
      <c r="I28" s="90">
        <f>(H28*100)/H42</f>
        <v>3.2598175428159291</v>
      </c>
      <c r="J28" s="152">
        <f>SUM(I28:I33)</f>
        <v>11.387941787768325</v>
      </c>
      <c r="K28" s="24"/>
      <c r="L28" s="33"/>
    </row>
    <row r="29" spans="1:12" x14ac:dyDescent="0.25">
      <c r="A29" s="148"/>
      <c r="B29" s="149"/>
      <c r="C29" s="150"/>
      <c r="D29" s="150"/>
      <c r="E29" s="151"/>
      <c r="F29" s="151"/>
      <c r="G29" s="47" t="s">
        <v>125</v>
      </c>
      <c r="H29" s="42"/>
      <c r="I29" s="90">
        <f>(H29*100)/H42</f>
        <v>0</v>
      </c>
      <c r="J29" s="152"/>
      <c r="K29" s="24"/>
      <c r="L29" s="42"/>
    </row>
    <row r="30" spans="1:12" x14ac:dyDescent="0.25">
      <c r="A30" s="148"/>
      <c r="B30" s="149"/>
      <c r="C30" s="150"/>
      <c r="D30" s="150"/>
      <c r="E30" s="103">
        <v>0.2</v>
      </c>
      <c r="F30" s="104" t="s">
        <v>103</v>
      </c>
      <c r="G30" s="47" t="s">
        <v>126</v>
      </c>
      <c r="H30" s="42">
        <v>528057.43000000005</v>
      </c>
      <c r="I30" s="90">
        <f>(H30*100)/H42</f>
        <v>1.2928251824498262</v>
      </c>
      <c r="J30" s="152"/>
      <c r="K30" s="24"/>
      <c r="L30" s="42"/>
    </row>
    <row r="31" spans="1:12" x14ac:dyDescent="0.25">
      <c r="A31" s="148"/>
      <c r="B31" s="149"/>
      <c r="C31" s="150"/>
      <c r="D31" s="150"/>
      <c r="E31" s="103"/>
      <c r="F31" s="104"/>
      <c r="G31" s="47" t="s">
        <v>142</v>
      </c>
      <c r="H31" s="42">
        <v>1482388.09</v>
      </c>
      <c r="I31" s="90">
        <f>(H31*100)/H42</f>
        <v>3.6292807259916771</v>
      </c>
      <c r="J31" s="152"/>
      <c r="K31" s="24"/>
      <c r="L31" s="42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127</v>
      </c>
      <c r="H32" s="42">
        <v>1076354.05</v>
      </c>
      <c r="I32" s="90">
        <f>(H32*100)/H42</f>
        <v>2.6352012906472297</v>
      </c>
      <c r="J32" s="152"/>
      <c r="K32" s="24"/>
      <c r="L32" s="42"/>
    </row>
    <row r="33" spans="1:12" x14ac:dyDescent="0.25">
      <c r="A33" s="148"/>
      <c r="B33" s="149"/>
      <c r="C33" s="150"/>
      <c r="D33" s="150"/>
      <c r="E33" s="103">
        <v>0.2</v>
      </c>
      <c r="F33" s="104" t="s">
        <v>103</v>
      </c>
      <c r="G33" s="47" t="s">
        <v>128</v>
      </c>
      <c r="H33" s="42">
        <v>233151.54</v>
      </c>
      <c r="I33" s="90">
        <f>(H33*100)/H42</f>
        <v>0.57081704586366289</v>
      </c>
      <c r="J33" s="152"/>
      <c r="K33" s="24"/>
      <c r="L33" s="42"/>
    </row>
    <row r="34" spans="1:12" x14ac:dyDescent="0.25">
      <c r="A34" s="105" t="s">
        <v>129</v>
      </c>
      <c r="B34" s="106" t="s">
        <v>130</v>
      </c>
      <c r="C34" s="153">
        <v>0.2</v>
      </c>
      <c r="D34" s="153"/>
      <c r="E34" s="17"/>
      <c r="F34" s="17"/>
      <c r="H34" s="107"/>
      <c r="I34" s="90"/>
      <c r="L34" s="37"/>
    </row>
    <row r="35" spans="1:12" x14ac:dyDescent="0.25">
      <c r="A35" s="108" t="s">
        <v>131</v>
      </c>
      <c r="B35" s="109" t="s">
        <v>132</v>
      </c>
      <c r="C35" s="110">
        <v>0.15</v>
      </c>
      <c r="D35" s="154">
        <v>0.15</v>
      </c>
      <c r="E35" s="111"/>
      <c r="F35" s="111"/>
      <c r="G35" s="108" t="s">
        <v>133</v>
      </c>
      <c r="H35" s="112"/>
      <c r="I35" s="90">
        <f>(H35*100)/H42</f>
        <v>0</v>
      </c>
      <c r="J35" s="12">
        <v>0</v>
      </c>
    </row>
    <row r="36" spans="1:12" x14ac:dyDescent="0.25">
      <c r="A36" s="114" t="s">
        <v>134</v>
      </c>
      <c r="B36" s="115" t="s">
        <v>135</v>
      </c>
      <c r="C36" s="116">
        <v>0.05</v>
      </c>
      <c r="D36" s="154"/>
      <c r="E36" s="117"/>
      <c r="F36" s="117"/>
      <c r="G36" s="118"/>
      <c r="H36" s="119"/>
      <c r="I36" s="90">
        <f>(H36*100)/H42</f>
        <v>0</v>
      </c>
      <c r="J36" s="12"/>
    </row>
    <row r="37" spans="1:12" x14ac:dyDescent="0.25">
      <c r="A37" s="120" t="s">
        <v>136</v>
      </c>
      <c r="B37" s="121" t="s">
        <v>137</v>
      </c>
      <c r="C37" s="122">
        <v>0.05</v>
      </c>
      <c r="D37" s="154"/>
      <c r="E37" s="155" t="s">
        <v>109</v>
      </c>
      <c r="F37" s="155"/>
      <c r="G37" s="120" t="s">
        <v>138</v>
      </c>
      <c r="H37" s="123"/>
      <c r="I37" s="90">
        <f>(H37*100)/H42</f>
        <v>0</v>
      </c>
      <c r="J37" s="12"/>
    </row>
    <row r="38" spans="1:12" x14ac:dyDescent="0.25">
      <c r="B38" s="19"/>
      <c r="H38" s="33"/>
      <c r="I38" s="43"/>
    </row>
    <row r="39" spans="1:12" x14ac:dyDescent="0.25">
      <c r="A39" t="s">
        <v>139</v>
      </c>
      <c r="B39" s="33"/>
      <c r="H39" s="33"/>
      <c r="I39" s="43"/>
    </row>
    <row r="40" spans="1:12" x14ac:dyDescent="0.25">
      <c r="A40" s="45" t="e">
        <f>SUM(#REF!+#REF!+#REF!+#REF!+#REF!+#REF!+#REF!+#REF!+#REF!+#REF!+H29)</f>
        <v>#REF!</v>
      </c>
      <c r="B40" s="107"/>
      <c r="I40" s="43"/>
    </row>
    <row r="41" spans="1:12" x14ac:dyDescent="0.25">
      <c r="C41" s="156"/>
      <c r="D41" s="156"/>
      <c r="E41" s="17"/>
      <c r="F41" s="17"/>
      <c r="G41" s="17"/>
      <c r="H41" s="107"/>
      <c r="I41" s="43"/>
    </row>
    <row r="42" spans="1:12" x14ac:dyDescent="0.25">
      <c r="H42" s="45">
        <f>SUM(H8:H41)</f>
        <v>40845230.829999991</v>
      </c>
      <c r="I42" s="43">
        <f>SUM(I8:I41)</f>
        <v>100.00000000000004</v>
      </c>
      <c r="J42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opLeftCell="A7" zoomScaleNormal="100" workbookViewId="0">
      <selection activeCell="J45" sqref="J45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152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42">
        <v>2227579.62</v>
      </c>
      <c r="I8" s="90">
        <f>(H8*100)/H42</f>
        <v>5.3103942539227216</v>
      </c>
      <c r="J8" s="4">
        <f>SUM(I8:I25)</f>
        <v>84.292729357137006</v>
      </c>
      <c r="K8" s="21"/>
      <c r="L8" s="33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6452030.7199999997</v>
      </c>
      <c r="I9" s="90">
        <f>(H9*100)/H42</f>
        <v>15.381190667214348</v>
      </c>
      <c r="J9" s="4"/>
      <c r="K9" s="21"/>
      <c r="L9" s="33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756340.37</v>
      </c>
      <c r="I10" s="90">
        <f>(H10*100)/H42</f>
        <v>1.8030626240231922</v>
      </c>
      <c r="J10" s="4"/>
      <c r="K10" s="21"/>
      <c r="L10" s="33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206190.28</v>
      </c>
      <c r="I11" s="90">
        <f>(H11*100)/H42</f>
        <v>0.49154322848703252</v>
      </c>
      <c r="J11" s="4"/>
      <c r="K11" s="21"/>
      <c r="L11" s="33"/>
    </row>
    <row r="12" spans="1:12" x14ac:dyDescent="0.25">
      <c r="A12" s="91" t="s">
        <v>107</v>
      </c>
      <c r="B12" s="92" t="s">
        <v>108</v>
      </c>
      <c r="C12" s="5"/>
      <c r="D12" s="5"/>
      <c r="E12" s="93"/>
      <c r="F12" s="93"/>
      <c r="G12" s="49" t="s">
        <v>112</v>
      </c>
      <c r="H12" s="42">
        <v>1113455.8400000001</v>
      </c>
      <c r="I12" s="90">
        <f>(H12*100)/H42</f>
        <v>2.6544009658037266</v>
      </c>
      <c r="J12" s="4"/>
      <c r="K12" s="21"/>
      <c r="L12" s="33"/>
    </row>
    <row r="13" spans="1:12" x14ac:dyDescent="0.25">
      <c r="A13" s="91"/>
      <c r="B13" s="92"/>
      <c r="C13" s="5"/>
      <c r="D13" s="5"/>
      <c r="E13" s="89">
        <v>0.2</v>
      </c>
      <c r="F13" s="89" t="s">
        <v>103</v>
      </c>
      <c r="G13" s="49" t="s">
        <v>113</v>
      </c>
      <c r="H13" s="42">
        <v>3692431.25</v>
      </c>
      <c r="I13" s="90">
        <f>(H13*100)/H42</f>
        <v>8.8024982438134778</v>
      </c>
      <c r="J13" s="4"/>
      <c r="K13" s="21"/>
      <c r="L13" s="33"/>
    </row>
    <row r="14" spans="1:12" x14ac:dyDescent="0.25">
      <c r="A14" s="91"/>
      <c r="B14" s="92"/>
      <c r="C14" s="5"/>
      <c r="D14" s="5"/>
      <c r="E14" s="89">
        <v>0.2</v>
      </c>
      <c r="F14" s="89" t="s">
        <v>103</v>
      </c>
      <c r="G14" s="49" t="s">
        <v>21</v>
      </c>
      <c r="H14" s="42">
        <v>603371.91</v>
      </c>
      <c r="I14" s="90">
        <f>(H14*100)/H42</f>
        <v>1.4383964977388228</v>
      </c>
      <c r="J14" s="4"/>
      <c r="K14" s="25"/>
      <c r="L14" s="33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24</v>
      </c>
      <c r="H15" s="42">
        <v>2879303.11</v>
      </c>
      <c r="I15" s="90">
        <f>(H15*100)/H42</f>
        <v>6.8640575418111531</v>
      </c>
      <c r="J15" s="4"/>
      <c r="K15" s="25"/>
      <c r="L15" s="33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44</v>
      </c>
      <c r="H16" s="42">
        <v>1290331.78</v>
      </c>
      <c r="I16" s="90">
        <f>(H16*100)/H42</f>
        <v>3.0760608548599837</v>
      </c>
      <c r="J16" s="4"/>
      <c r="K16" s="25"/>
      <c r="L16" s="33"/>
    </row>
    <row r="17" spans="1:12" x14ac:dyDescent="0.25">
      <c r="A17" s="91"/>
      <c r="B17" s="92"/>
      <c r="C17" s="5"/>
      <c r="D17" s="5"/>
      <c r="E17" s="89">
        <v>0.2</v>
      </c>
      <c r="F17" s="89" t="s">
        <v>114</v>
      </c>
      <c r="G17" s="49" t="s">
        <v>115</v>
      </c>
      <c r="H17" s="42">
        <v>1734905.6</v>
      </c>
      <c r="I17" s="90">
        <f>(H17*100)/H42</f>
        <v>4.1358937954991495</v>
      </c>
      <c r="J17" s="4"/>
      <c r="K17" s="25"/>
      <c r="L17" s="33"/>
    </row>
    <row r="18" spans="1:12" x14ac:dyDescent="0.25">
      <c r="A18" s="91"/>
      <c r="B18" s="92"/>
      <c r="C18" s="5"/>
      <c r="D18" s="5"/>
      <c r="E18" s="89">
        <v>0.2</v>
      </c>
      <c r="F18" s="89" t="s">
        <v>114</v>
      </c>
      <c r="G18" s="49" t="s">
        <v>18</v>
      </c>
      <c r="H18" s="42">
        <v>5210643</v>
      </c>
      <c r="I18" s="90">
        <f>(H18*100)/H42</f>
        <v>12.421809033448893</v>
      </c>
      <c r="J18" s="4"/>
      <c r="K18" s="25"/>
      <c r="L18" s="33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6</v>
      </c>
      <c r="H19" s="42">
        <v>225084.01</v>
      </c>
      <c r="I19" s="90">
        <f>(H19*100)/H42</f>
        <v>0.53658456138770227</v>
      </c>
      <c r="J19" s="4"/>
      <c r="K19" s="26"/>
      <c r="L19" s="33"/>
    </row>
    <row r="20" spans="1:12" x14ac:dyDescent="0.25">
      <c r="A20" s="91"/>
      <c r="B20" s="92"/>
      <c r="C20" s="5"/>
      <c r="D20" s="5"/>
      <c r="E20" s="2" t="s">
        <v>109</v>
      </c>
      <c r="F20" s="2"/>
      <c r="G20" s="49" t="s">
        <v>7</v>
      </c>
      <c r="H20" s="42">
        <v>360964.36</v>
      </c>
      <c r="I20" s="90">
        <f>(H20*100)/H42</f>
        <v>0.86051382675825205</v>
      </c>
      <c r="J20" s="4"/>
      <c r="K20" s="26"/>
      <c r="L20" s="33"/>
    </row>
    <row r="21" spans="1:12" x14ac:dyDescent="0.25">
      <c r="A21" s="91"/>
      <c r="B21" s="92"/>
      <c r="C21" s="5"/>
      <c r="D21" s="5"/>
      <c r="E21" s="89">
        <v>0.2</v>
      </c>
      <c r="F21" s="94" t="s">
        <v>114</v>
      </c>
      <c r="G21" s="49" t="s">
        <v>5</v>
      </c>
      <c r="H21" s="42">
        <v>5226885.24</v>
      </c>
      <c r="I21" s="90">
        <f>(H21*100)/H42</f>
        <v>12.460529399352957</v>
      </c>
      <c r="J21" s="4"/>
      <c r="K21" s="26"/>
      <c r="L21" s="33"/>
    </row>
    <row r="22" spans="1:12" x14ac:dyDescent="0.25">
      <c r="A22" s="91"/>
      <c r="B22" s="92"/>
      <c r="C22" s="5"/>
      <c r="D22" s="5"/>
      <c r="E22" s="89">
        <v>0.2</v>
      </c>
      <c r="F22" s="94" t="s">
        <v>114</v>
      </c>
      <c r="G22" s="49" t="s">
        <v>141</v>
      </c>
      <c r="H22" s="42">
        <v>510916.26</v>
      </c>
      <c r="I22" s="90">
        <f>(H22*100)/H42</f>
        <v>1.2179886846602086</v>
      </c>
      <c r="J22" s="4"/>
      <c r="K22" s="26"/>
      <c r="L22" s="33"/>
    </row>
    <row r="23" spans="1:12" x14ac:dyDescent="0.25">
      <c r="A23" s="91"/>
      <c r="B23" s="92"/>
      <c r="C23" s="5"/>
      <c r="D23" s="5"/>
      <c r="E23" s="89">
        <v>0.5</v>
      </c>
      <c r="F23" s="94" t="s">
        <v>149</v>
      </c>
      <c r="G23" s="49" t="s">
        <v>150</v>
      </c>
      <c r="H23" s="42">
        <v>1998712.92</v>
      </c>
      <c r="I23" s="90">
        <f>(H23*100)/H42</f>
        <v>4.7647920237343095</v>
      </c>
      <c r="J23" s="4"/>
      <c r="K23" s="26"/>
      <c r="L23" s="33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116</v>
      </c>
      <c r="H24" s="42">
        <v>308498.40999999997</v>
      </c>
      <c r="I24" s="90">
        <f>(H24*100)/H42</f>
        <v>0.73543866585037976</v>
      </c>
      <c r="J24" s="4"/>
      <c r="K24" s="24"/>
      <c r="L24" s="33"/>
    </row>
    <row r="25" spans="1:12" x14ac:dyDescent="0.25">
      <c r="A25" s="91"/>
      <c r="B25" s="92"/>
      <c r="C25" s="5"/>
      <c r="D25" s="5"/>
      <c r="E25" s="2" t="s">
        <v>109</v>
      </c>
      <c r="F25" s="2"/>
      <c r="G25" s="49" t="s">
        <v>117</v>
      </c>
      <c r="H25" s="42">
        <v>561079.56000000006</v>
      </c>
      <c r="I25" s="90">
        <f>(H25*100)/H42</f>
        <v>1.3375744887706817</v>
      </c>
      <c r="J25" s="4"/>
      <c r="K25" s="24"/>
      <c r="L25" s="33"/>
    </row>
    <row r="26" spans="1:12" x14ac:dyDescent="0.25">
      <c r="A26" s="95" t="s">
        <v>118</v>
      </c>
      <c r="B26" s="96" t="s">
        <v>119</v>
      </c>
      <c r="C26" s="147">
        <v>0.15</v>
      </c>
      <c r="D26" s="147"/>
      <c r="E26" s="56"/>
      <c r="F26" s="56"/>
      <c r="G26" s="56"/>
      <c r="H26" s="57"/>
      <c r="I26" s="90"/>
      <c r="J26" s="95"/>
      <c r="K26" s="24"/>
      <c r="L26" s="33"/>
    </row>
    <row r="27" spans="1:12" x14ac:dyDescent="0.25">
      <c r="A27" s="51" t="s">
        <v>120</v>
      </c>
      <c r="B27" s="98" t="s">
        <v>121</v>
      </c>
      <c r="C27" s="99">
        <v>0.2</v>
      </c>
      <c r="D27" s="99">
        <v>0.8</v>
      </c>
      <c r="E27" s="98">
        <v>0.2</v>
      </c>
      <c r="F27" s="100" t="s">
        <v>103</v>
      </c>
      <c r="G27" s="51" t="s">
        <v>19</v>
      </c>
      <c r="H27" s="42">
        <v>1922461.11</v>
      </c>
      <c r="I27" s="90">
        <f>(H27*100)/H42</f>
        <v>4.5830130336413735</v>
      </c>
      <c r="J27" s="102">
        <f>I27</f>
        <v>4.5830130336413735</v>
      </c>
      <c r="K27" s="24"/>
      <c r="L27" s="33"/>
    </row>
    <row r="28" spans="1:12" ht="15" customHeight="1" x14ac:dyDescent="0.25">
      <c r="A28" s="148" t="s">
        <v>122</v>
      </c>
      <c r="B28" s="149" t="s">
        <v>123</v>
      </c>
      <c r="C28" s="150">
        <v>0.2</v>
      </c>
      <c r="D28" s="150">
        <v>0.3</v>
      </c>
      <c r="E28" s="151" t="s">
        <v>124</v>
      </c>
      <c r="F28" s="151"/>
      <c r="G28" s="47" t="s">
        <v>16</v>
      </c>
      <c r="H28" s="42">
        <v>1346440</v>
      </c>
      <c r="I28" s="90">
        <f>(H28*100)/H42</f>
        <v>3.2098189330946156</v>
      </c>
      <c r="J28" s="152">
        <f>SUM(I28:I33)</f>
        <v>11.124257609221642</v>
      </c>
      <c r="K28" s="24"/>
      <c r="L28" s="33"/>
    </row>
    <row r="29" spans="1:12" x14ac:dyDescent="0.25">
      <c r="A29" s="148"/>
      <c r="B29" s="149"/>
      <c r="C29" s="150"/>
      <c r="D29" s="150"/>
      <c r="E29" s="151"/>
      <c r="F29" s="151"/>
      <c r="G29" s="47" t="s">
        <v>125</v>
      </c>
      <c r="H29" s="42"/>
      <c r="I29" s="90">
        <f>(H29*100)/H42</f>
        <v>0</v>
      </c>
      <c r="J29" s="152"/>
      <c r="K29" s="24"/>
      <c r="L29" s="42"/>
    </row>
    <row r="30" spans="1:12" x14ac:dyDescent="0.25">
      <c r="A30" s="148"/>
      <c r="B30" s="149"/>
      <c r="C30" s="150"/>
      <c r="D30" s="150"/>
      <c r="E30" s="103">
        <v>0.2</v>
      </c>
      <c r="F30" s="104" t="s">
        <v>103</v>
      </c>
      <c r="G30" s="47" t="s">
        <v>126</v>
      </c>
      <c r="H30" s="42">
        <v>512822.76</v>
      </c>
      <c r="I30" s="90">
        <f>(H30*100)/H42</f>
        <v>1.2225336475222337</v>
      </c>
      <c r="J30" s="152"/>
      <c r="K30" s="24"/>
      <c r="L30" s="42"/>
    </row>
    <row r="31" spans="1:12" x14ac:dyDescent="0.25">
      <c r="A31" s="148"/>
      <c r="B31" s="149"/>
      <c r="C31" s="150"/>
      <c r="D31" s="150"/>
      <c r="E31" s="103"/>
      <c r="F31" s="104"/>
      <c r="G31" s="47" t="s">
        <v>142</v>
      </c>
      <c r="H31" s="42">
        <v>1490474.64</v>
      </c>
      <c r="I31" s="90">
        <f>(H31*100)/H42</f>
        <v>3.553187456380813</v>
      </c>
      <c r="J31" s="152"/>
      <c r="K31" s="24"/>
      <c r="L31" s="42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127</v>
      </c>
      <c r="H32" s="42">
        <v>1082225.6599999999</v>
      </c>
      <c r="I32" s="90">
        <f>(H32*100)/H42</f>
        <v>2.5799503976031728</v>
      </c>
      <c r="J32" s="152"/>
      <c r="K32" s="24"/>
      <c r="L32" s="42"/>
    </row>
    <row r="33" spans="1:12" x14ac:dyDescent="0.25">
      <c r="A33" s="148"/>
      <c r="B33" s="149"/>
      <c r="C33" s="150"/>
      <c r="D33" s="150"/>
      <c r="E33" s="103">
        <v>0.2</v>
      </c>
      <c r="F33" s="104" t="s">
        <v>103</v>
      </c>
      <c r="G33" s="47" t="s">
        <v>128</v>
      </c>
      <c r="H33" s="42">
        <v>234389.07</v>
      </c>
      <c r="I33" s="90">
        <f>(H33*100)/H42</f>
        <v>0.55876717462080694</v>
      </c>
      <c r="J33" s="152"/>
      <c r="K33" s="24"/>
      <c r="L33" s="42"/>
    </row>
    <row r="34" spans="1:12" x14ac:dyDescent="0.25">
      <c r="A34" s="105" t="s">
        <v>129</v>
      </c>
      <c r="B34" s="106" t="s">
        <v>130</v>
      </c>
      <c r="C34" s="153">
        <v>0.2</v>
      </c>
      <c r="D34" s="153"/>
      <c r="E34" s="17"/>
      <c r="F34" s="17"/>
      <c r="H34" s="107"/>
      <c r="I34" s="90"/>
      <c r="L34" s="37"/>
    </row>
    <row r="35" spans="1:12" x14ac:dyDescent="0.25">
      <c r="A35" s="108" t="s">
        <v>131</v>
      </c>
      <c r="B35" s="109" t="s">
        <v>132</v>
      </c>
      <c r="C35" s="110">
        <v>0.15</v>
      </c>
      <c r="D35" s="154">
        <v>0.15</v>
      </c>
      <c r="E35" s="111"/>
      <c r="F35" s="111"/>
      <c r="G35" s="108" t="s">
        <v>133</v>
      </c>
      <c r="H35" s="112"/>
      <c r="I35" s="90">
        <f>(H35*100)/H42</f>
        <v>0</v>
      </c>
      <c r="J35" s="12">
        <v>0</v>
      </c>
    </row>
    <row r="36" spans="1:12" x14ac:dyDescent="0.25">
      <c r="A36" s="114" t="s">
        <v>134</v>
      </c>
      <c r="B36" s="115" t="s">
        <v>135</v>
      </c>
      <c r="C36" s="116">
        <v>0.05</v>
      </c>
      <c r="D36" s="154"/>
      <c r="E36" s="117"/>
      <c r="F36" s="117"/>
      <c r="G36" s="118"/>
      <c r="H36" s="119"/>
      <c r="I36" s="90">
        <f>(H36*100)/H42</f>
        <v>0</v>
      </c>
      <c r="J36" s="12"/>
    </row>
    <row r="37" spans="1:12" x14ac:dyDescent="0.25">
      <c r="A37" s="120" t="s">
        <v>136</v>
      </c>
      <c r="B37" s="121" t="s">
        <v>137</v>
      </c>
      <c r="C37" s="122">
        <v>0.05</v>
      </c>
      <c r="D37" s="154"/>
      <c r="E37" s="155" t="s">
        <v>109</v>
      </c>
      <c r="F37" s="155"/>
      <c r="G37" s="120" t="s">
        <v>138</v>
      </c>
      <c r="H37" s="123"/>
      <c r="I37" s="90">
        <f>(H37*100)/H42</f>
        <v>0</v>
      </c>
      <c r="J37" s="12"/>
    </row>
    <row r="38" spans="1:12" x14ac:dyDescent="0.25">
      <c r="B38" s="19"/>
      <c r="H38" s="33"/>
      <c r="I38" s="43"/>
    </row>
    <row r="39" spans="1:12" x14ac:dyDescent="0.25">
      <c r="A39" t="s">
        <v>139</v>
      </c>
      <c r="B39" s="33"/>
      <c r="H39" s="33"/>
      <c r="I39" s="43"/>
    </row>
    <row r="40" spans="1:12" x14ac:dyDescent="0.25">
      <c r="A40" s="45" t="e">
        <f>SUM(#REF!+#REF!+#REF!+#REF!+#REF!+#REF!+#REF!+#REF!+#REF!+#REF!+H29)</f>
        <v>#REF!</v>
      </c>
      <c r="B40" s="107"/>
      <c r="I40" s="43"/>
    </row>
    <row r="41" spans="1:12" x14ac:dyDescent="0.25">
      <c r="C41" s="156"/>
      <c r="D41" s="156"/>
      <c r="E41" s="17"/>
      <c r="F41" s="17"/>
      <c r="G41" s="17"/>
      <c r="H41" s="107"/>
      <c r="I41" s="43"/>
    </row>
    <row r="42" spans="1:12" x14ac:dyDescent="0.25">
      <c r="H42" s="45">
        <f>SUM(H8:H41)</f>
        <v>41947537.479999997</v>
      </c>
      <c r="I42" s="43">
        <f>SUM(I8:I41)</f>
        <v>100.00000000000003</v>
      </c>
      <c r="J42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zoomScaleNormal="100" workbookViewId="0">
      <selection activeCell="K10" sqref="K10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153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42">
        <v>2433624.94</v>
      </c>
      <c r="I8" s="90">
        <f>(H8*100)/H42</f>
        <v>5.7421189700985833</v>
      </c>
      <c r="J8" s="4">
        <f>SUM(I8:I25)</f>
        <v>84.553643292129792</v>
      </c>
      <c r="K8" s="21"/>
      <c r="L8" s="33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6486119.6299999999</v>
      </c>
      <c r="I9" s="90">
        <f>(H9*100)/H42</f>
        <v>15.303948425903215</v>
      </c>
      <c r="J9" s="4"/>
      <c r="K9" s="21"/>
      <c r="L9" s="33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763853.21</v>
      </c>
      <c r="I10" s="90">
        <f>(H10*100)/H42</f>
        <v>1.8023056615748263</v>
      </c>
      <c r="J10" s="4"/>
      <c r="K10" s="21"/>
      <c r="L10" s="33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206468.14</v>
      </c>
      <c r="I11" s="90">
        <f>(H11*100)/H42</f>
        <v>0.48715995794116496</v>
      </c>
      <c r="J11" s="4"/>
      <c r="K11" s="21"/>
      <c r="L11" s="33"/>
    </row>
    <row r="12" spans="1:12" x14ac:dyDescent="0.25">
      <c r="A12" s="91" t="s">
        <v>107</v>
      </c>
      <c r="B12" s="92" t="s">
        <v>108</v>
      </c>
      <c r="C12" s="5"/>
      <c r="D12" s="5"/>
      <c r="E12" s="93"/>
      <c r="F12" s="93"/>
      <c r="G12" s="49" t="s">
        <v>112</v>
      </c>
      <c r="H12" s="42">
        <v>1114774.25</v>
      </c>
      <c r="I12" s="90">
        <f>(H12*100)/H42</f>
        <v>2.6303011047801066</v>
      </c>
      <c r="J12" s="4"/>
      <c r="K12" s="21"/>
      <c r="L12" s="33"/>
    </row>
    <row r="13" spans="1:12" x14ac:dyDescent="0.25">
      <c r="A13" s="91"/>
      <c r="B13" s="92"/>
      <c r="C13" s="5"/>
      <c r="D13" s="5"/>
      <c r="E13" s="89">
        <v>0.2</v>
      </c>
      <c r="F13" s="89" t="s">
        <v>103</v>
      </c>
      <c r="G13" s="49" t="s">
        <v>113</v>
      </c>
      <c r="H13" s="42">
        <v>2994535.4</v>
      </c>
      <c r="I13" s="90">
        <f>(H13*100)/H42</f>
        <v>7.0655828038036743</v>
      </c>
      <c r="J13" s="4"/>
      <c r="K13" s="21"/>
      <c r="L13" s="33"/>
    </row>
    <row r="14" spans="1:12" x14ac:dyDescent="0.25">
      <c r="A14" s="91"/>
      <c r="B14" s="92"/>
      <c r="C14" s="5"/>
      <c r="D14" s="5"/>
      <c r="E14" s="89">
        <v>0.2</v>
      </c>
      <c r="F14" s="89" t="s">
        <v>103</v>
      </c>
      <c r="G14" s="49" t="s">
        <v>21</v>
      </c>
      <c r="H14" s="42">
        <v>606559.79</v>
      </c>
      <c r="I14" s="90">
        <f>(H14*100)/H42</f>
        <v>1.4311730700204006</v>
      </c>
      <c r="J14" s="4"/>
      <c r="K14" s="25"/>
      <c r="L14" s="33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24</v>
      </c>
      <c r="H15" s="42">
        <v>2905150.12</v>
      </c>
      <c r="I15" s="90">
        <f>(H15*100)/H42</f>
        <v>6.8546789362851355</v>
      </c>
      <c r="J15" s="4"/>
      <c r="K15" s="25"/>
      <c r="L15" s="33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44</v>
      </c>
      <c r="H16" s="42">
        <v>1292070.6599999999</v>
      </c>
      <c r="I16" s="90">
        <f>(H16*100)/H42</f>
        <v>3.0486305944472267</v>
      </c>
      <c r="J16" s="4"/>
      <c r="K16" s="25"/>
      <c r="L16" s="33"/>
    </row>
    <row r="17" spans="1:12" x14ac:dyDescent="0.25">
      <c r="A17" s="91"/>
      <c r="B17" s="92"/>
      <c r="C17" s="5"/>
      <c r="D17" s="5"/>
      <c r="E17" s="89">
        <v>0.2</v>
      </c>
      <c r="F17" s="89" t="s">
        <v>114</v>
      </c>
      <c r="G17" s="49" t="s">
        <v>115</v>
      </c>
      <c r="H17" s="42">
        <v>1737623.55</v>
      </c>
      <c r="I17" s="90">
        <f>(H17*100)/H42</f>
        <v>4.0999091459611048</v>
      </c>
      <c r="J17" s="4"/>
      <c r="K17" s="25"/>
      <c r="L17" s="33"/>
    </row>
    <row r="18" spans="1:12" x14ac:dyDescent="0.25">
      <c r="A18" s="91"/>
      <c r="B18" s="92"/>
      <c r="C18" s="5"/>
      <c r="D18" s="5"/>
      <c r="E18" s="89">
        <v>0.2</v>
      </c>
      <c r="F18" s="89" t="s">
        <v>114</v>
      </c>
      <c r="G18" s="49" t="s">
        <v>18</v>
      </c>
      <c r="H18" s="42">
        <v>6029883.7400000002</v>
      </c>
      <c r="I18" s="90">
        <f>(H18*100)/H42</f>
        <v>14.227463419627428</v>
      </c>
      <c r="J18" s="4"/>
      <c r="K18" s="25"/>
      <c r="L18" s="33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6</v>
      </c>
      <c r="H19" s="42">
        <v>227128.55</v>
      </c>
      <c r="I19" s="90">
        <f>(H19*100)/H42</f>
        <v>0.53590803339071003</v>
      </c>
      <c r="J19" s="4"/>
      <c r="K19" s="26"/>
      <c r="L19" s="33"/>
    </row>
    <row r="20" spans="1:12" x14ac:dyDescent="0.25">
      <c r="A20" s="91"/>
      <c r="B20" s="92"/>
      <c r="C20" s="5"/>
      <c r="D20" s="5"/>
      <c r="E20" s="2" t="s">
        <v>109</v>
      </c>
      <c r="F20" s="2"/>
      <c r="G20" s="49" t="s">
        <v>7</v>
      </c>
      <c r="H20" s="42">
        <v>361350.02</v>
      </c>
      <c r="I20" s="90">
        <f>(H20*100)/H42</f>
        <v>0.85260253976831057</v>
      </c>
      <c r="J20" s="4"/>
      <c r="K20" s="26"/>
      <c r="L20" s="33"/>
    </row>
    <row r="21" spans="1:12" x14ac:dyDescent="0.25">
      <c r="A21" s="91"/>
      <c r="B21" s="92"/>
      <c r="C21" s="5"/>
      <c r="D21" s="5"/>
      <c r="E21" s="89">
        <v>0.2</v>
      </c>
      <c r="F21" s="94" t="s">
        <v>114</v>
      </c>
      <c r="G21" s="49" t="s">
        <v>5</v>
      </c>
      <c r="H21" s="42">
        <v>5278110.7699999996</v>
      </c>
      <c r="I21" s="90">
        <f>(H21*100)/H42</f>
        <v>12.453660989642323</v>
      </c>
      <c r="J21" s="4"/>
      <c r="K21" s="26"/>
      <c r="L21" s="33"/>
    </row>
    <row r="22" spans="1:12" x14ac:dyDescent="0.25">
      <c r="A22" s="91"/>
      <c r="B22" s="92"/>
      <c r="C22" s="5"/>
      <c r="D22" s="5"/>
      <c r="E22" s="89">
        <v>0.2</v>
      </c>
      <c r="F22" s="94" t="s">
        <v>114</v>
      </c>
      <c r="G22" s="49" t="s">
        <v>141</v>
      </c>
      <c r="H22" s="42">
        <v>513575.57</v>
      </c>
      <c r="I22" s="90">
        <f>(H22*100)/H42</f>
        <v>1.2117775317819486</v>
      </c>
      <c r="J22" s="4"/>
      <c r="K22" s="26"/>
      <c r="L22" s="33"/>
    </row>
    <row r="23" spans="1:12" x14ac:dyDescent="0.25">
      <c r="A23" s="91"/>
      <c r="B23" s="92"/>
      <c r="C23" s="5"/>
      <c r="D23" s="5"/>
      <c r="E23" s="89">
        <v>0.5</v>
      </c>
      <c r="F23" s="94" t="s">
        <v>149</v>
      </c>
      <c r="G23" s="49" t="s">
        <v>150</v>
      </c>
      <c r="H23" s="42">
        <v>2013846.97</v>
      </c>
      <c r="I23" s="90">
        <f>(H23*100)/H42</f>
        <v>4.7516561402894535</v>
      </c>
      <c r="J23" s="4"/>
      <c r="K23" s="26"/>
      <c r="L23" s="33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116</v>
      </c>
      <c r="H24" s="42">
        <v>308833.33</v>
      </c>
      <c r="I24" s="90">
        <f>(H24*100)/H42</f>
        <v>0.72868982136241423</v>
      </c>
      <c r="J24" s="4"/>
      <c r="K24" s="24"/>
      <c r="L24" s="33"/>
    </row>
    <row r="25" spans="1:12" x14ac:dyDescent="0.25">
      <c r="A25" s="91"/>
      <c r="B25" s="92"/>
      <c r="C25" s="5"/>
      <c r="D25" s="5"/>
      <c r="E25" s="2" t="s">
        <v>109</v>
      </c>
      <c r="F25" s="2"/>
      <c r="G25" s="49" t="s">
        <v>117</v>
      </c>
      <c r="H25" s="42">
        <v>562017.61</v>
      </c>
      <c r="I25" s="90">
        <f>(H25*100)/H42</f>
        <v>1.3260761454517587</v>
      </c>
      <c r="J25" s="4"/>
      <c r="K25" s="24"/>
      <c r="L25" s="33"/>
    </row>
    <row r="26" spans="1:12" x14ac:dyDescent="0.25">
      <c r="A26" s="95" t="s">
        <v>118</v>
      </c>
      <c r="B26" s="96" t="s">
        <v>119</v>
      </c>
      <c r="C26" s="147">
        <v>0.15</v>
      </c>
      <c r="D26" s="147"/>
      <c r="E26" s="56"/>
      <c r="F26" s="56"/>
      <c r="G26" s="56"/>
      <c r="H26" s="57"/>
      <c r="I26" s="90"/>
      <c r="J26" s="95"/>
      <c r="K26" s="24"/>
      <c r="L26" s="33"/>
    </row>
    <row r="27" spans="1:12" x14ac:dyDescent="0.25">
      <c r="A27" s="51" t="s">
        <v>120</v>
      </c>
      <c r="B27" s="98" t="s">
        <v>121</v>
      </c>
      <c r="C27" s="99">
        <v>0.2</v>
      </c>
      <c r="D27" s="99">
        <v>0.8</v>
      </c>
      <c r="E27" s="98">
        <v>0.2</v>
      </c>
      <c r="F27" s="100" t="s">
        <v>103</v>
      </c>
      <c r="G27" s="51" t="s">
        <v>19</v>
      </c>
      <c r="H27" s="42">
        <v>1856220.88</v>
      </c>
      <c r="I27" s="90">
        <f>(H27*100)/H42</f>
        <v>4.3797386164776428</v>
      </c>
      <c r="J27" s="102">
        <f>I27</f>
        <v>4.3797386164776428</v>
      </c>
      <c r="K27" s="24"/>
      <c r="L27" s="33"/>
    </row>
    <row r="28" spans="1:12" ht="15" customHeight="1" x14ac:dyDescent="0.25">
      <c r="A28" s="148" t="s">
        <v>122</v>
      </c>
      <c r="B28" s="149" t="s">
        <v>123</v>
      </c>
      <c r="C28" s="150">
        <v>0.2</v>
      </c>
      <c r="D28" s="150">
        <v>0.3</v>
      </c>
      <c r="E28" s="151" t="s">
        <v>124</v>
      </c>
      <c r="F28" s="151"/>
      <c r="G28" s="47" t="s">
        <v>16</v>
      </c>
      <c r="H28" s="42">
        <v>1354600</v>
      </c>
      <c r="I28" s="90">
        <f>(H28*100)/H42</f>
        <v>3.1961680820445326</v>
      </c>
      <c r="J28" s="152">
        <f>SUM(I28:I33)</f>
        <v>11.066618091392558</v>
      </c>
      <c r="K28" s="24"/>
      <c r="L28" s="33"/>
    </row>
    <row r="29" spans="1:12" x14ac:dyDescent="0.25">
      <c r="A29" s="148"/>
      <c r="B29" s="149"/>
      <c r="C29" s="150"/>
      <c r="D29" s="150"/>
      <c r="E29" s="151"/>
      <c r="F29" s="151"/>
      <c r="G29" s="47" t="s">
        <v>125</v>
      </c>
      <c r="H29" s="42"/>
      <c r="I29" s="90">
        <f>(H29*100)/H42</f>
        <v>0</v>
      </c>
      <c r="J29" s="152"/>
      <c r="K29" s="24"/>
      <c r="L29" s="42"/>
    </row>
    <row r="30" spans="1:12" x14ac:dyDescent="0.25">
      <c r="A30" s="148"/>
      <c r="B30" s="149"/>
      <c r="C30" s="150"/>
      <c r="D30" s="150"/>
      <c r="E30" s="103">
        <v>0.2</v>
      </c>
      <c r="F30" s="104" t="s">
        <v>103</v>
      </c>
      <c r="G30" s="47" t="s">
        <v>126</v>
      </c>
      <c r="H30" s="42">
        <v>515281.71</v>
      </c>
      <c r="I30" s="90">
        <f>(H30*100)/H42</f>
        <v>1.2158031557384668</v>
      </c>
      <c r="J30" s="152"/>
      <c r="K30" s="24"/>
      <c r="L30" s="42"/>
    </row>
    <row r="31" spans="1:12" x14ac:dyDescent="0.25">
      <c r="A31" s="148"/>
      <c r="B31" s="149"/>
      <c r="C31" s="150"/>
      <c r="D31" s="150"/>
      <c r="E31" s="103"/>
      <c r="F31" s="104"/>
      <c r="G31" s="47" t="s">
        <v>142</v>
      </c>
      <c r="H31" s="42">
        <v>1497506.79</v>
      </c>
      <c r="I31" s="90">
        <f>(H31*100)/H42</f>
        <v>3.533355532882744</v>
      </c>
      <c r="J31" s="152"/>
      <c r="K31" s="24"/>
      <c r="L31" s="42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127</v>
      </c>
      <c r="H32" s="42">
        <v>1087331.6599999999</v>
      </c>
      <c r="I32" s="90">
        <f>(H32*100)/H42</f>
        <v>2.5655505287822957</v>
      </c>
      <c r="J32" s="152"/>
      <c r="K32" s="24"/>
      <c r="L32" s="42"/>
    </row>
    <row r="33" spans="1:12" x14ac:dyDescent="0.25">
      <c r="A33" s="148"/>
      <c r="B33" s="149"/>
      <c r="C33" s="150"/>
      <c r="D33" s="150"/>
      <c r="E33" s="103">
        <v>0.2</v>
      </c>
      <c r="F33" s="104" t="s">
        <v>103</v>
      </c>
      <c r="G33" s="47" t="s">
        <v>128</v>
      </c>
      <c r="H33" s="42">
        <v>235534.07</v>
      </c>
      <c r="I33" s="90">
        <f>(H33*100)/H42</f>
        <v>0.55574079194451698</v>
      </c>
      <c r="J33" s="152"/>
      <c r="K33" s="24"/>
      <c r="L33" s="42"/>
    </row>
    <row r="34" spans="1:12" x14ac:dyDescent="0.25">
      <c r="A34" s="105" t="s">
        <v>129</v>
      </c>
      <c r="B34" s="106" t="s">
        <v>130</v>
      </c>
      <c r="C34" s="153">
        <v>0.2</v>
      </c>
      <c r="D34" s="153"/>
      <c r="E34" s="17"/>
      <c r="F34" s="17"/>
      <c r="H34" s="107"/>
      <c r="I34" s="90"/>
      <c r="L34" s="37"/>
    </row>
    <row r="35" spans="1:12" x14ac:dyDescent="0.25">
      <c r="A35" s="108" t="s">
        <v>131</v>
      </c>
      <c r="B35" s="109" t="s">
        <v>132</v>
      </c>
      <c r="C35" s="110">
        <v>0.15</v>
      </c>
      <c r="D35" s="154">
        <v>0.15</v>
      </c>
      <c r="E35" s="111"/>
      <c r="F35" s="111"/>
      <c r="G35" s="108" t="s">
        <v>133</v>
      </c>
      <c r="H35" s="112"/>
      <c r="I35" s="90">
        <f>(H35*100)/H42</f>
        <v>0</v>
      </c>
      <c r="J35" s="12">
        <v>0</v>
      </c>
    </row>
    <row r="36" spans="1:12" x14ac:dyDescent="0.25">
      <c r="A36" s="114" t="s">
        <v>134</v>
      </c>
      <c r="B36" s="115" t="s">
        <v>135</v>
      </c>
      <c r="C36" s="116">
        <v>0.05</v>
      </c>
      <c r="D36" s="154"/>
      <c r="E36" s="117"/>
      <c r="F36" s="117"/>
      <c r="G36" s="118"/>
      <c r="H36" s="119"/>
      <c r="I36" s="90">
        <f>(H36*100)/H42</f>
        <v>0</v>
      </c>
      <c r="J36" s="12"/>
    </row>
    <row r="37" spans="1:12" x14ac:dyDescent="0.25">
      <c r="A37" s="120" t="s">
        <v>136</v>
      </c>
      <c r="B37" s="121" t="s">
        <v>137</v>
      </c>
      <c r="C37" s="122">
        <v>0.05</v>
      </c>
      <c r="D37" s="154"/>
      <c r="E37" s="155" t="s">
        <v>109</v>
      </c>
      <c r="F37" s="155"/>
      <c r="G37" s="120" t="s">
        <v>138</v>
      </c>
      <c r="H37" s="123"/>
      <c r="I37" s="90">
        <f>(H37*100)/H42</f>
        <v>0</v>
      </c>
      <c r="J37" s="12"/>
    </row>
    <row r="38" spans="1:12" x14ac:dyDescent="0.25">
      <c r="B38" s="19"/>
      <c r="H38" s="33"/>
      <c r="I38" s="43"/>
    </row>
    <row r="39" spans="1:12" x14ac:dyDescent="0.25">
      <c r="A39" t="s">
        <v>139</v>
      </c>
      <c r="B39" s="33"/>
      <c r="H39" s="33"/>
      <c r="I39" s="43"/>
    </row>
    <row r="40" spans="1:12" x14ac:dyDescent="0.25">
      <c r="A40" s="45" t="e">
        <f>SUM(#REF!+#REF!+#REF!+#REF!+#REF!+#REF!+#REF!+#REF!+#REF!+#REF!+H29)</f>
        <v>#REF!</v>
      </c>
      <c r="B40" s="107"/>
      <c r="I40" s="43"/>
    </row>
    <row r="41" spans="1:12" x14ac:dyDescent="0.25">
      <c r="C41" s="156"/>
      <c r="D41" s="156"/>
      <c r="E41" s="17"/>
      <c r="F41" s="17"/>
      <c r="G41" s="17"/>
      <c r="H41" s="107"/>
      <c r="I41" s="43"/>
    </row>
    <row r="42" spans="1:12" x14ac:dyDescent="0.25">
      <c r="H42" s="45">
        <f>SUM(H8:H41)</f>
        <v>42382001.360000007</v>
      </c>
      <c r="I42" s="43">
        <f>SUM(I8:I41)</f>
        <v>99.999999999999986</v>
      </c>
      <c r="J42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"/>
  <sheetViews>
    <sheetView tabSelected="1" topLeftCell="A10" zoomScaleNormal="100" workbookViewId="0">
      <selection activeCell="L22" sqref="L22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154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42">
        <v>5137983.07</v>
      </c>
      <c r="I8" s="90">
        <f>(H8*100)/H42</f>
        <v>11.682451699306478</v>
      </c>
      <c r="J8" s="4">
        <f>SUM(I8:I25)</f>
        <v>85.070640349517831</v>
      </c>
      <c r="K8" s="21"/>
      <c r="L8" s="33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4008984</v>
      </c>
      <c r="I9" s="90">
        <f>(H9*100)/H42</f>
        <v>9.1153982613828433</v>
      </c>
      <c r="J9" s="4"/>
      <c r="K9" s="21"/>
      <c r="L9" s="33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775138.14</v>
      </c>
      <c r="I10" s="90">
        <f>(H10*100)/H42</f>
        <v>1.7624647176660049</v>
      </c>
      <c r="J10" s="4"/>
      <c r="K10" s="21"/>
      <c r="L10" s="33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209314.05</v>
      </c>
      <c r="I11" s="90">
        <f>(H11*100)/H42</f>
        <v>0.47592630139032771</v>
      </c>
      <c r="J11" s="4"/>
      <c r="K11" s="21"/>
      <c r="L11" s="33"/>
    </row>
    <row r="12" spans="1:12" x14ac:dyDescent="0.25">
      <c r="A12" s="91" t="s">
        <v>107</v>
      </c>
      <c r="B12" s="92" t="s">
        <v>108</v>
      </c>
      <c r="C12" s="5"/>
      <c r="D12" s="5"/>
      <c r="E12" s="93"/>
      <c r="F12" s="93"/>
      <c r="G12" s="49" t="s">
        <v>112</v>
      </c>
      <c r="H12" s="42">
        <v>1134871.72</v>
      </c>
      <c r="I12" s="90">
        <f>(H12*100)/H42</f>
        <v>2.5804063332207257</v>
      </c>
      <c r="J12" s="4"/>
      <c r="K12" s="21"/>
      <c r="L12" s="33"/>
    </row>
    <row r="13" spans="1:12" x14ac:dyDescent="0.25">
      <c r="A13" s="91"/>
      <c r="B13" s="92"/>
      <c r="C13" s="5"/>
      <c r="D13" s="5"/>
      <c r="E13" s="89">
        <v>0.2</v>
      </c>
      <c r="F13" s="89" t="s">
        <v>103</v>
      </c>
      <c r="G13" s="49" t="s">
        <v>113</v>
      </c>
      <c r="H13" s="42">
        <v>3038775.72</v>
      </c>
      <c r="I13" s="90">
        <f>(H13*100)/H42</f>
        <v>6.9093942292661676</v>
      </c>
      <c r="J13" s="4"/>
      <c r="K13" s="21"/>
      <c r="L13" s="33"/>
    </row>
    <row r="14" spans="1:12" x14ac:dyDescent="0.25">
      <c r="A14" s="91"/>
      <c r="B14" s="92"/>
      <c r="C14" s="5"/>
      <c r="D14" s="5"/>
      <c r="E14" s="89">
        <v>0.2</v>
      </c>
      <c r="F14" s="89" t="s">
        <v>103</v>
      </c>
      <c r="G14" s="49" t="s">
        <v>21</v>
      </c>
      <c r="H14" s="42">
        <v>609849.46</v>
      </c>
      <c r="I14" s="90">
        <f>(H14*100)/H42</f>
        <v>1.3866407816517266</v>
      </c>
      <c r="J14" s="4"/>
      <c r="K14" s="25"/>
      <c r="L14" s="33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24</v>
      </c>
      <c r="H15" s="42">
        <v>3762929.79</v>
      </c>
      <c r="I15" s="90">
        <f>(H15*100)/H42</f>
        <v>8.5559342879571751</v>
      </c>
      <c r="J15" s="4"/>
      <c r="K15" s="25"/>
      <c r="L15" s="33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44</v>
      </c>
      <c r="H16" s="42">
        <v>1309880.27</v>
      </c>
      <c r="I16" s="90">
        <f>(H16*100)/H42</f>
        <v>2.9783307530730201</v>
      </c>
      <c r="J16" s="4"/>
      <c r="K16" s="25"/>
      <c r="L16" s="33"/>
    </row>
    <row r="17" spans="1:12" x14ac:dyDescent="0.25">
      <c r="A17" s="91"/>
      <c r="B17" s="92"/>
      <c r="C17" s="5"/>
      <c r="D17" s="5"/>
      <c r="E17" s="89">
        <v>0.2</v>
      </c>
      <c r="F17" s="89" t="s">
        <v>114</v>
      </c>
      <c r="G17" s="49" t="s">
        <v>115</v>
      </c>
      <c r="H17" s="42">
        <v>1757615.27</v>
      </c>
      <c r="I17" s="90">
        <f>(H17*100)/H42</f>
        <v>3.9963649583879448</v>
      </c>
      <c r="J17" s="4"/>
      <c r="K17" s="25"/>
      <c r="L17" s="33"/>
    </row>
    <row r="18" spans="1:12" x14ac:dyDescent="0.25">
      <c r="A18" s="91"/>
      <c r="B18" s="92"/>
      <c r="C18" s="5"/>
      <c r="D18" s="5"/>
      <c r="E18" s="89">
        <v>0.2</v>
      </c>
      <c r="F18" s="89" t="s">
        <v>114</v>
      </c>
      <c r="G18" s="49" t="s">
        <v>18</v>
      </c>
      <c r="H18" s="42">
        <v>5236867.9400000004</v>
      </c>
      <c r="I18" s="90">
        <f>(H18*100)/H42</f>
        <v>11.907290454481124</v>
      </c>
      <c r="J18" s="4"/>
      <c r="K18" s="25"/>
      <c r="L18" s="33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6</v>
      </c>
      <c r="H19" s="42">
        <v>230797.58</v>
      </c>
      <c r="I19" s="90">
        <f>(H19*100)/H42</f>
        <v>0.52477432173921568</v>
      </c>
      <c r="J19" s="4"/>
      <c r="K19" s="26"/>
      <c r="L19" s="33"/>
    </row>
    <row r="20" spans="1:12" x14ac:dyDescent="0.25">
      <c r="A20" s="91"/>
      <c r="B20" s="92"/>
      <c r="C20" s="5"/>
      <c r="D20" s="5"/>
      <c r="E20" s="2" t="s">
        <v>109</v>
      </c>
      <c r="F20" s="2"/>
      <c r="G20" s="49" t="s">
        <v>7</v>
      </c>
      <c r="H20" s="42">
        <v>364719.77</v>
      </c>
      <c r="I20" s="90">
        <f>(H20*100)/H42</f>
        <v>0.82927892886326071</v>
      </c>
      <c r="J20" s="4"/>
      <c r="K20" s="26"/>
      <c r="L20" s="33"/>
    </row>
    <row r="21" spans="1:12" x14ac:dyDescent="0.25">
      <c r="A21" s="91"/>
      <c r="B21" s="92"/>
      <c r="C21" s="5"/>
      <c r="D21" s="5"/>
      <c r="E21" s="89">
        <v>0.2</v>
      </c>
      <c r="F21" s="94" t="s">
        <v>114</v>
      </c>
      <c r="G21" s="49" t="s">
        <v>5</v>
      </c>
      <c r="H21" s="42">
        <v>5357931.01</v>
      </c>
      <c r="I21" s="90">
        <f>(H21*100)/H42</f>
        <v>12.182556730873264</v>
      </c>
      <c r="J21" s="4"/>
      <c r="K21" s="26"/>
      <c r="L21" s="33"/>
    </row>
    <row r="22" spans="1:12" x14ac:dyDescent="0.25">
      <c r="A22" s="91"/>
      <c r="B22" s="92"/>
      <c r="C22" s="5"/>
      <c r="D22" s="5"/>
      <c r="E22" s="89">
        <v>0.2</v>
      </c>
      <c r="F22" s="94" t="s">
        <v>114</v>
      </c>
      <c r="G22" s="49" t="s">
        <v>141</v>
      </c>
      <c r="H22" s="42"/>
      <c r="I22" s="90">
        <f>(H22*100)/H42</f>
        <v>0</v>
      </c>
      <c r="J22" s="4"/>
      <c r="K22" s="26"/>
      <c r="L22" s="33"/>
    </row>
    <row r="23" spans="1:12" x14ac:dyDescent="0.25">
      <c r="A23" s="91"/>
      <c r="B23" s="92"/>
      <c r="C23" s="5"/>
      <c r="D23" s="5"/>
      <c r="E23" s="89">
        <v>0.5</v>
      </c>
      <c r="F23" s="94" t="s">
        <v>149</v>
      </c>
      <c r="G23" s="49" t="s">
        <v>150</v>
      </c>
      <c r="H23" s="42">
        <v>3597550.71</v>
      </c>
      <c r="I23" s="90">
        <f>(H23*100)/H42</f>
        <v>8.1799048055992767</v>
      </c>
      <c r="J23" s="4"/>
      <c r="K23" s="26"/>
      <c r="L23" s="33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116</v>
      </c>
      <c r="H24" s="42">
        <v>312609.27</v>
      </c>
      <c r="I24" s="90">
        <f>(H24*100)/H42</f>
        <v>0.71079305785459856</v>
      </c>
      <c r="J24" s="4"/>
      <c r="K24" s="24"/>
      <c r="L24" s="33"/>
    </row>
    <row r="25" spans="1:12" x14ac:dyDescent="0.25">
      <c r="A25" s="91"/>
      <c r="B25" s="92"/>
      <c r="C25" s="5"/>
      <c r="D25" s="5"/>
      <c r="E25" s="2" t="s">
        <v>109</v>
      </c>
      <c r="F25" s="2"/>
      <c r="G25" s="49" t="s">
        <v>117</v>
      </c>
      <c r="H25" s="42">
        <v>568547.05000000005</v>
      </c>
      <c r="I25" s="90">
        <f>(H25*100)/H42</f>
        <v>1.2927297268046829</v>
      </c>
      <c r="J25" s="4"/>
      <c r="K25" s="24"/>
      <c r="L25" s="33"/>
    </row>
    <row r="26" spans="1:12" x14ac:dyDescent="0.25">
      <c r="A26" s="95" t="s">
        <v>118</v>
      </c>
      <c r="B26" s="96" t="s">
        <v>119</v>
      </c>
      <c r="C26" s="147">
        <v>0.15</v>
      </c>
      <c r="D26" s="147"/>
      <c r="E26" s="56"/>
      <c r="F26" s="56"/>
      <c r="G26" s="56"/>
      <c r="H26" s="57"/>
      <c r="I26" s="90"/>
      <c r="J26" s="95"/>
      <c r="K26" s="24"/>
      <c r="L26" s="33"/>
    </row>
    <row r="27" spans="1:12" x14ac:dyDescent="0.25">
      <c r="A27" s="51" t="s">
        <v>120</v>
      </c>
      <c r="B27" s="98" t="s">
        <v>121</v>
      </c>
      <c r="C27" s="99">
        <v>0.2</v>
      </c>
      <c r="D27" s="99">
        <v>0.8</v>
      </c>
      <c r="E27" s="98">
        <v>0.2</v>
      </c>
      <c r="F27" s="100" t="s">
        <v>103</v>
      </c>
      <c r="G27" s="51" t="s">
        <v>19</v>
      </c>
      <c r="H27" s="42">
        <v>1854364.01</v>
      </c>
      <c r="I27" s="90">
        <f>(H27*100)/H42</f>
        <v>4.2163467034852014</v>
      </c>
      <c r="J27" s="102">
        <f>I27</f>
        <v>4.2163467034852014</v>
      </c>
      <c r="K27" s="24"/>
      <c r="L27" s="33"/>
    </row>
    <row r="28" spans="1:12" ht="15" customHeight="1" x14ac:dyDescent="0.25">
      <c r="A28" s="148" t="s">
        <v>122</v>
      </c>
      <c r="B28" s="149" t="s">
        <v>123</v>
      </c>
      <c r="C28" s="150">
        <v>0.2</v>
      </c>
      <c r="D28" s="150">
        <v>0.3</v>
      </c>
      <c r="E28" s="151" t="s">
        <v>124</v>
      </c>
      <c r="F28" s="151"/>
      <c r="G28" s="47" t="s">
        <v>16</v>
      </c>
      <c r="H28" s="42">
        <v>1359540</v>
      </c>
      <c r="I28" s="90">
        <f>(H28*100)/H42</f>
        <v>3.0912442035888472</v>
      </c>
      <c r="J28" s="152">
        <f>SUM(I28:I33)</f>
        <v>10.713012946996976</v>
      </c>
      <c r="K28" s="24"/>
      <c r="L28" s="33"/>
    </row>
    <row r="29" spans="1:12" x14ac:dyDescent="0.25">
      <c r="A29" s="148"/>
      <c r="B29" s="149"/>
      <c r="C29" s="150"/>
      <c r="D29" s="150"/>
      <c r="E29" s="151"/>
      <c r="F29" s="151"/>
      <c r="G29" s="47" t="s">
        <v>125</v>
      </c>
      <c r="H29" s="42"/>
      <c r="I29" s="90">
        <f>(H29*100)/H42</f>
        <v>0</v>
      </c>
      <c r="J29" s="152"/>
      <c r="K29" s="24"/>
      <c r="L29" s="42"/>
    </row>
    <row r="30" spans="1:12" x14ac:dyDescent="0.25">
      <c r="A30" s="148"/>
      <c r="B30" s="149"/>
      <c r="C30" s="150"/>
      <c r="D30" s="150"/>
      <c r="E30" s="103">
        <v>0.2</v>
      </c>
      <c r="F30" s="104" t="s">
        <v>103</v>
      </c>
      <c r="G30" s="47" t="s">
        <v>126</v>
      </c>
      <c r="H30" s="42">
        <v>517754.63</v>
      </c>
      <c r="I30" s="90">
        <f>(H30*100)/H42</f>
        <v>1.1772408306256441</v>
      </c>
      <c r="J30" s="152"/>
      <c r="K30" s="24"/>
      <c r="L30" s="42"/>
    </row>
    <row r="31" spans="1:12" x14ac:dyDescent="0.25">
      <c r="A31" s="148"/>
      <c r="B31" s="149"/>
      <c r="C31" s="150"/>
      <c r="D31" s="150"/>
      <c r="E31" s="103"/>
      <c r="F31" s="104"/>
      <c r="G31" s="47" t="s">
        <v>142</v>
      </c>
      <c r="H31" s="42">
        <v>1504751.41</v>
      </c>
      <c r="I31" s="90">
        <f>(H31*100)/H42</f>
        <v>3.4214175927185995</v>
      </c>
      <c r="J31" s="152"/>
      <c r="K31" s="24"/>
      <c r="L31" s="42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127</v>
      </c>
      <c r="H32" s="42">
        <v>1092591.94</v>
      </c>
      <c r="I32" s="90">
        <f>(H32*100)/H42</f>
        <v>2.4842729904327152</v>
      </c>
      <c r="J32" s="152"/>
      <c r="K32" s="24"/>
      <c r="L32" s="42"/>
    </row>
    <row r="33" spans="1:12" x14ac:dyDescent="0.25">
      <c r="A33" s="148"/>
      <c r="B33" s="149"/>
      <c r="C33" s="150"/>
      <c r="D33" s="150"/>
      <c r="E33" s="103">
        <v>0.2</v>
      </c>
      <c r="F33" s="104" t="s">
        <v>103</v>
      </c>
      <c r="G33" s="47" t="s">
        <v>128</v>
      </c>
      <c r="H33" s="42">
        <v>236982.54</v>
      </c>
      <c r="I33" s="90">
        <f>(H33*100)/H42</f>
        <v>0.53883732963117092</v>
      </c>
      <c r="J33" s="152"/>
      <c r="K33" s="24"/>
      <c r="L33" s="42"/>
    </row>
    <row r="34" spans="1:12" x14ac:dyDescent="0.25">
      <c r="A34" s="105" t="s">
        <v>129</v>
      </c>
      <c r="B34" s="106" t="s">
        <v>130</v>
      </c>
      <c r="C34" s="153">
        <v>0.2</v>
      </c>
      <c r="D34" s="153"/>
      <c r="E34" s="17"/>
      <c r="F34" s="17"/>
      <c r="H34" s="107"/>
      <c r="I34" s="90"/>
      <c r="L34" s="37"/>
    </row>
    <row r="35" spans="1:12" x14ac:dyDescent="0.25">
      <c r="A35" s="108" t="s">
        <v>131</v>
      </c>
      <c r="B35" s="109" t="s">
        <v>132</v>
      </c>
      <c r="C35" s="110">
        <v>0.15</v>
      </c>
      <c r="D35" s="154">
        <v>0.15</v>
      </c>
      <c r="E35" s="111"/>
      <c r="F35" s="111"/>
      <c r="G35" s="108" t="s">
        <v>133</v>
      </c>
      <c r="H35" s="112"/>
      <c r="I35" s="90">
        <f>(H35*100)/H42</f>
        <v>0</v>
      </c>
      <c r="J35" s="12">
        <v>0</v>
      </c>
    </row>
    <row r="36" spans="1:12" x14ac:dyDescent="0.25">
      <c r="A36" s="114" t="s">
        <v>134</v>
      </c>
      <c r="B36" s="115" t="s">
        <v>135</v>
      </c>
      <c r="C36" s="116">
        <v>0.05</v>
      </c>
      <c r="D36" s="154"/>
      <c r="E36" s="117"/>
      <c r="F36" s="117"/>
      <c r="G36" s="118"/>
      <c r="H36" s="119"/>
      <c r="I36" s="90">
        <f>(H36*100)/H42</f>
        <v>0</v>
      </c>
      <c r="J36" s="12"/>
    </row>
    <row r="37" spans="1:12" x14ac:dyDescent="0.25">
      <c r="A37" s="120" t="s">
        <v>136</v>
      </c>
      <c r="B37" s="121" t="s">
        <v>137</v>
      </c>
      <c r="C37" s="122">
        <v>0.05</v>
      </c>
      <c r="D37" s="154"/>
      <c r="E37" s="155" t="s">
        <v>109</v>
      </c>
      <c r="F37" s="155"/>
      <c r="G37" s="120" t="s">
        <v>138</v>
      </c>
      <c r="H37" s="123"/>
      <c r="I37" s="90">
        <f>(H37*100)/H42</f>
        <v>0</v>
      </c>
      <c r="J37" s="12"/>
    </row>
    <row r="38" spans="1:12" x14ac:dyDescent="0.25">
      <c r="B38" s="19"/>
      <c r="H38" s="33"/>
      <c r="I38" s="43"/>
    </row>
    <row r="39" spans="1:12" x14ac:dyDescent="0.25">
      <c r="A39" t="s">
        <v>139</v>
      </c>
      <c r="B39" s="33"/>
      <c r="H39" s="33"/>
      <c r="I39" s="43"/>
    </row>
    <row r="40" spans="1:12" x14ac:dyDescent="0.25">
      <c r="A40" s="45" t="e">
        <f>SUM(#REF!+#REF!+#REF!+#REF!+#REF!+#REF!+#REF!+#REF!+#REF!+#REF!+H29)</f>
        <v>#REF!</v>
      </c>
      <c r="B40" s="107"/>
      <c r="I40" s="43"/>
    </row>
    <row r="41" spans="1:12" x14ac:dyDescent="0.25">
      <c r="C41" s="156"/>
      <c r="D41" s="156"/>
      <c r="E41" s="17"/>
      <c r="F41" s="17"/>
      <c r="G41" s="17"/>
      <c r="H41" s="107"/>
      <c r="I41" s="43"/>
    </row>
    <row r="42" spans="1:12" x14ac:dyDescent="0.25">
      <c r="H42" s="45">
        <f>SUM(H8:H41)</f>
        <v>43980349.349999994</v>
      </c>
      <c r="I42" s="43">
        <f>SUM(I8:I41)</f>
        <v>100</v>
      </c>
      <c r="J42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scale="79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G16" sqref="G16"/>
    </sheetView>
  </sheetViews>
  <sheetFormatPr defaultRowHeight="15" x14ac:dyDescent="0.25"/>
  <cols>
    <col min="1" max="1" width="8" customWidth="1"/>
    <col min="2" max="2" width="22.85546875" customWidth="1"/>
    <col min="3" max="4" width="16.85546875" customWidth="1"/>
    <col min="5" max="6" width="8.7109375" customWidth="1"/>
    <col min="7" max="7" width="16.85546875" customWidth="1"/>
    <col min="8" max="8" width="10.5703125" customWidth="1"/>
    <col min="9" max="12" width="8.7109375" customWidth="1"/>
    <col min="13" max="13" width="22.85546875" customWidth="1"/>
    <col min="14" max="14" width="15.85546875" customWidth="1"/>
    <col min="15" max="1025" width="8.7109375" customWidth="1"/>
  </cols>
  <sheetData>
    <row r="1" spans="1:14" ht="15.75" x14ac:dyDescent="0.25">
      <c r="A1" s="125" t="s">
        <v>155</v>
      </c>
      <c r="B1" s="126"/>
      <c r="C1" s="127"/>
    </row>
    <row r="3" spans="1:14" x14ac:dyDescent="0.25">
      <c r="A3" s="59" t="s">
        <v>156</v>
      </c>
      <c r="B3" s="59" t="s">
        <v>157</v>
      </c>
      <c r="C3" s="59" t="s">
        <v>158</v>
      </c>
    </row>
    <row r="4" spans="1:14" x14ac:dyDescent="0.25">
      <c r="A4" s="128" t="s">
        <v>159</v>
      </c>
      <c r="B4" s="129" t="s">
        <v>11</v>
      </c>
      <c r="C4" s="130">
        <v>161742.89000000001</v>
      </c>
      <c r="F4" t="s">
        <v>159</v>
      </c>
      <c r="G4" s="45">
        <f>D8</f>
        <v>5579776.3200000003</v>
      </c>
      <c r="H4" s="45">
        <f>(G4*100)/G11</f>
        <v>14.412035765876766</v>
      </c>
    </row>
    <row r="5" spans="1:14" x14ac:dyDescent="0.25">
      <c r="A5" s="128" t="s">
        <v>159</v>
      </c>
      <c r="B5" s="129" t="s">
        <v>15</v>
      </c>
      <c r="C5" s="130">
        <v>760110.74</v>
      </c>
      <c r="F5" t="s">
        <v>160</v>
      </c>
      <c r="G5" s="45">
        <f>D12</f>
        <v>4112901.67</v>
      </c>
      <c r="H5" s="45">
        <f>(G5*100)/G11</f>
        <v>10.623236948963266</v>
      </c>
      <c r="M5" s="21"/>
      <c r="N5" s="33"/>
    </row>
    <row r="6" spans="1:14" x14ac:dyDescent="0.25">
      <c r="A6" s="128" t="s">
        <v>159</v>
      </c>
      <c r="B6" s="129" t="s">
        <v>23</v>
      </c>
      <c r="C6" s="130"/>
      <c r="F6" t="s">
        <v>161</v>
      </c>
      <c r="G6" s="45">
        <f>D21</f>
        <v>12480938.540000001</v>
      </c>
      <c r="H6" s="45">
        <f>(G6*100)/G11</f>
        <v>32.237086634718317</v>
      </c>
      <c r="M6" s="21"/>
      <c r="N6" s="33"/>
    </row>
    <row r="7" spans="1:14" x14ac:dyDescent="0.25">
      <c r="A7" s="128" t="s">
        <v>159</v>
      </c>
      <c r="B7" s="129" t="s">
        <v>28</v>
      </c>
      <c r="C7" s="130">
        <v>760334.69</v>
      </c>
      <c r="F7" t="s">
        <v>162</v>
      </c>
      <c r="G7" s="45">
        <f>D23</f>
        <v>1257424.47</v>
      </c>
      <c r="H7" s="45">
        <f>(G7*100)/G11</f>
        <v>3.2478087642281395</v>
      </c>
      <c r="M7" s="21"/>
      <c r="N7" s="33"/>
    </row>
    <row r="8" spans="1:14" x14ac:dyDescent="0.25">
      <c r="A8" s="128" t="s">
        <v>159</v>
      </c>
      <c r="B8" s="129" t="s">
        <v>31</v>
      </c>
      <c r="C8" s="130">
        <v>3897588</v>
      </c>
      <c r="D8" s="45">
        <f>SUM(C4:C8)</f>
        <v>5579776.3200000003</v>
      </c>
      <c r="F8" t="s">
        <v>163</v>
      </c>
      <c r="G8">
        <f>D26</f>
        <v>6738419.3299999991</v>
      </c>
      <c r="H8" s="45">
        <f>(G8*100)/G11</f>
        <v>17.404701339252849</v>
      </c>
      <c r="M8" s="21"/>
      <c r="N8" s="33"/>
    </row>
    <row r="9" spans="1:14" x14ac:dyDescent="0.25">
      <c r="A9" s="131" t="s">
        <v>160</v>
      </c>
      <c r="B9" s="131" t="s">
        <v>14</v>
      </c>
      <c r="C9" s="132">
        <v>210382.78</v>
      </c>
      <c r="F9" t="s">
        <v>164</v>
      </c>
      <c r="G9" s="45">
        <f>D30</f>
        <v>8546626.7699999996</v>
      </c>
      <c r="H9" s="45">
        <f>(G9*100)/G11</f>
        <v>22.075130546960676</v>
      </c>
      <c r="M9" s="21"/>
      <c r="N9" s="33"/>
    </row>
    <row r="10" spans="1:14" x14ac:dyDescent="0.25">
      <c r="A10" s="133" t="s">
        <v>160</v>
      </c>
      <c r="B10" s="131" t="s">
        <v>19</v>
      </c>
      <c r="C10" s="132">
        <v>2345866.2599999998</v>
      </c>
      <c r="M10" s="21"/>
      <c r="N10" s="33"/>
    </row>
    <row r="11" spans="1:14" x14ac:dyDescent="0.25">
      <c r="A11" s="133" t="s">
        <v>160</v>
      </c>
      <c r="B11" s="131" t="s">
        <v>20</v>
      </c>
      <c r="C11" s="132">
        <v>862511.14</v>
      </c>
      <c r="G11" s="45">
        <f>SUM(G4:G10)</f>
        <v>38716087.099999994</v>
      </c>
      <c r="H11" s="45">
        <f>SUM(H4:H9)</f>
        <v>100.00000000000001</v>
      </c>
      <c r="M11" s="21"/>
      <c r="N11" s="33"/>
    </row>
    <row r="12" spans="1:14" x14ac:dyDescent="0.25">
      <c r="A12" s="134" t="s">
        <v>165</v>
      </c>
      <c r="B12" s="131" t="s">
        <v>10</v>
      </c>
      <c r="C12" s="132">
        <v>694141.49</v>
      </c>
      <c r="D12" s="45">
        <f>SUM(C9:C12)</f>
        <v>4112901.67</v>
      </c>
      <c r="M12" s="21"/>
      <c r="N12" s="33"/>
    </row>
    <row r="13" spans="1:14" x14ac:dyDescent="0.25">
      <c r="A13" s="135" t="s">
        <v>161</v>
      </c>
      <c r="B13" s="136" t="s">
        <v>6</v>
      </c>
      <c r="C13" s="137">
        <v>204620.54</v>
      </c>
      <c r="M13" s="25"/>
      <c r="N13" s="33"/>
    </row>
    <row r="14" spans="1:14" x14ac:dyDescent="0.25">
      <c r="A14" s="135" t="s">
        <v>161</v>
      </c>
      <c r="B14" s="136" t="s">
        <v>7</v>
      </c>
      <c r="C14" s="137">
        <v>1021701.58</v>
      </c>
      <c r="M14" s="25"/>
      <c r="N14" s="33"/>
    </row>
    <row r="15" spans="1:14" x14ac:dyDescent="0.25">
      <c r="A15" s="135" t="s">
        <v>161</v>
      </c>
      <c r="B15" s="136" t="s">
        <v>12</v>
      </c>
      <c r="C15" s="137">
        <v>925610.35</v>
      </c>
      <c r="M15" s="25"/>
      <c r="N15" s="33"/>
    </row>
    <row r="16" spans="1:14" x14ac:dyDescent="0.25">
      <c r="A16" s="135" t="s">
        <v>161</v>
      </c>
      <c r="B16" s="136" t="s">
        <v>16</v>
      </c>
      <c r="C16" s="137">
        <v>1281390</v>
      </c>
      <c r="F16" t="s">
        <v>159</v>
      </c>
      <c r="G16" s="33">
        <f t="shared" ref="G16:G21" si="0">H4</f>
        <v>14.412035765876766</v>
      </c>
      <c r="M16" s="25"/>
      <c r="N16" s="33"/>
    </row>
    <row r="17" spans="1:14" x14ac:dyDescent="0.25">
      <c r="A17" s="135" t="s">
        <v>161</v>
      </c>
      <c r="B17" s="136" t="s">
        <v>24</v>
      </c>
      <c r="C17" s="137">
        <v>1423141.79</v>
      </c>
      <c r="F17" t="s">
        <v>160</v>
      </c>
      <c r="G17" s="33">
        <f t="shared" si="0"/>
        <v>10.623236948963266</v>
      </c>
      <c r="M17" s="25"/>
      <c r="N17" s="33"/>
    </row>
    <row r="18" spans="1:14" x14ac:dyDescent="0.25">
      <c r="A18" s="135" t="s">
        <v>161</v>
      </c>
      <c r="B18" s="136" t="s">
        <v>26</v>
      </c>
      <c r="C18" s="137">
        <v>5029117.3600000003</v>
      </c>
      <c r="F18" t="s">
        <v>161</v>
      </c>
      <c r="G18" s="33">
        <f t="shared" si="0"/>
        <v>32.237086634718317</v>
      </c>
      <c r="M18" s="26"/>
      <c r="N18" s="33"/>
    </row>
    <row r="19" spans="1:14" x14ac:dyDescent="0.25">
      <c r="A19" s="135" t="s">
        <v>161</v>
      </c>
      <c r="B19" s="136" t="s">
        <v>33</v>
      </c>
      <c r="C19" s="137">
        <v>359295</v>
      </c>
      <c r="F19" t="s">
        <v>162</v>
      </c>
      <c r="G19" s="33">
        <f t="shared" si="0"/>
        <v>3.2478087642281395</v>
      </c>
      <c r="M19" s="26"/>
      <c r="N19" s="33"/>
    </row>
    <row r="20" spans="1:14" x14ac:dyDescent="0.25">
      <c r="A20" s="135" t="s">
        <v>161</v>
      </c>
      <c r="B20" s="136" t="s">
        <v>34</v>
      </c>
      <c r="C20" s="137">
        <v>1163591.8899999999</v>
      </c>
      <c r="F20" t="s">
        <v>163</v>
      </c>
      <c r="G20" s="33">
        <f t="shared" si="0"/>
        <v>17.404701339252849</v>
      </c>
      <c r="M20" s="26"/>
      <c r="N20" s="33"/>
    </row>
    <row r="21" spans="1:14" x14ac:dyDescent="0.25">
      <c r="A21" s="135" t="s">
        <v>161</v>
      </c>
      <c r="B21" s="136" t="s">
        <v>35</v>
      </c>
      <c r="C21" s="137">
        <v>1072470.03</v>
      </c>
      <c r="D21" s="45">
        <f>SUM(C13:C21)</f>
        <v>12480938.540000001</v>
      </c>
      <c r="F21" t="s">
        <v>164</v>
      </c>
      <c r="G21" s="33">
        <f t="shared" si="0"/>
        <v>22.075130546960676</v>
      </c>
      <c r="M21" s="26"/>
      <c r="N21" s="33"/>
    </row>
    <row r="22" spans="1:14" x14ac:dyDescent="0.25">
      <c r="A22" s="138" t="s">
        <v>162</v>
      </c>
      <c r="B22" s="139" t="s">
        <v>44</v>
      </c>
      <c r="C22" s="140">
        <v>1183065.6599999999</v>
      </c>
      <c r="D22" s="45"/>
      <c r="G22" s="45"/>
      <c r="M22" s="26"/>
      <c r="N22" s="33"/>
    </row>
    <row r="23" spans="1:14" x14ac:dyDescent="0.25">
      <c r="A23" s="138" t="s">
        <v>162</v>
      </c>
      <c r="B23" s="139" t="s">
        <v>27</v>
      </c>
      <c r="C23" s="140">
        <v>74358.81</v>
      </c>
      <c r="D23" s="45">
        <f>SUM(C22:C23)</f>
        <v>1257424.47</v>
      </c>
      <c r="M23" s="26"/>
      <c r="N23" s="33"/>
    </row>
    <row r="24" spans="1:14" x14ac:dyDescent="0.25">
      <c r="A24" s="141" t="s">
        <v>163</v>
      </c>
      <c r="B24" s="142" t="s">
        <v>5</v>
      </c>
      <c r="C24" s="143">
        <v>5460248.0599999996</v>
      </c>
      <c r="M24" s="24"/>
      <c r="N24" s="33"/>
    </row>
    <row r="25" spans="1:14" x14ac:dyDescent="0.25">
      <c r="A25" s="141" t="s">
        <v>163</v>
      </c>
      <c r="B25" s="142" t="s">
        <v>22</v>
      </c>
      <c r="C25" s="143">
        <v>644005.1</v>
      </c>
      <c r="M25" s="24"/>
      <c r="N25" s="33"/>
    </row>
    <row r="26" spans="1:14" x14ac:dyDescent="0.25">
      <c r="A26" s="141" t="s">
        <v>166</v>
      </c>
      <c r="B26" s="142" t="s">
        <v>30</v>
      </c>
      <c r="C26" s="143">
        <v>634166.17000000004</v>
      </c>
      <c r="D26" s="45">
        <f>SUM(C24:C26)</f>
        <v>6738419.3299999991</v>
      </c>
      <c r="M26" s="24"/>
      <c r="N26" s="33"/>
    </row>
    <row r="27" spans="1:14" x14ac:dyDescent="0.25">
      <c r="A27" s="144" t="s">
        <v>164</v>
      </c>
      <c r="B27" s="142" t="s">
        <v>9</v>
      </c>
      <c r="C27" s="143">
        <v>478145.92</v>
      </c>
      <c r="M27" s="24"/>
      <c r="N27" s="33"/>
    </row>
    <row r="28" spans="1:14" x14ac:dyDescent="0.25">
      <c r="A28" s="144" t="s">
        <v>164</v>
      </c>
      <c r="B28" s="142" t="s">
        <v>18</v>
      </c>
      <c r="C28" s="143">
        <v>3926666.09</v>
      </c>
      <c r="M28" s="24"/>
      <c r="N28" s="33"/>
    </row>
    <row r="29" spans="1:14" x14ac:dyDescent="0.25">
      <c r="A29" s="144" t="s">
        <v>164</v>
      </c>
      <c r="B29" s="142" t="s">
        <v>21</v>
      </c>
      <c r="C29" s="143">
        <v>624414.9</v>
      </c>
      <c r="M29" s="24"/>
      <c r="N29" s="33"/>
    </row>
    <row r="30" spans="1:14" x14ac:dyDescent="0.25">
      <c r="A30" s="144" t="s">
        <v>164</v>
      </c>
      <c r="B30" s="142" t="s">
        <v>29</v>
      </c>
      <c r="C30" s="143">
        <v>3517399.86</v>
      </c>
      <c r="D30" s="45">
        <f>SUM(C27:C30)</f>
        <v>8546626.7699999996</v>
      </c>
      <c r="M30" s="24"/>
      <c r="N30" s="33"/>
    </row>
    <row r="31" spans="1:14" x14ac:dyDescent="0.25">
      <c r="C31" s="145"/>
      <c r="M31" s="24"/>
      <c r="N31" s="33"/>
    </row>
    <row r="32" spans="1:14" x14ac:dyDescent="0.25">
      <c r="C32" s="146">
        <f>SUM(C4:C31)</f>
        <v>38716087.100000001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2" sqref="C2"/>
    </sheetView>
  </sheetViews>
  <sheetFormatPr defaultRowHeight="15" x14ac:dyDescent="0.25"/>
  <cols>
    <col min="1" max="1" width="10.5703125" customWidth="1"/>
    <col min="2" max="2" width="22.5703125" customWidth="1"/>
    <col min="3" max="3" width="16.85546875" customWidth="1"/>
    <col min="4" max="4" width="15.85546875" customWidth="1"/>
    <col min="5" max="7" width="8.7109375" customWidth="1"/>
    <col min="8" max="8" width="16.85546875" customWidth="1"/>
    <col min="9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91"/>
  <sheetViews>
    <sheetView topLeftCell="A132" zoomScaleNormal="100" workbookViewId="0">
      <selection activeCell="I135" sqref="I135"/>
    </sheetView>
  </sheetViews>
  <sheetFormatPr defaultRowHeight="15" x14ac:dyDescent="0.25"/>
  <cols>
    <col min="1" max="1" width="23.7109375" customWidth="1"/>
    <col min="2" max="2" width="15.85546875" customWidth="1"/>
    <col min="3" max="7" width="8.7109375" customWidth="1"/>
    <col min="8" max="8" width="23.7109375" customWidth="1"/>
    <col min="9" max="9" width="15.85546875" customWidth="1"/>
    <col min="10" max="1025" width="8.7109375" customWidth="1"/>
  </cols>
  <sheetData>
    <row r="2" spans="1:12" x14ac:dyDescent="0.25">
      <c r="A2" s="35" t="s">
        <v>54</v>
      </c>
      <c r="B2" s="36">
        <v>43101</v>
      </c>
      <c r="C2" s="21" t="s">
        <v>55</v>
      </c>
      <c r="D2" s="21" t="s">
        <v>56</v>
      </c>
      <c r="E2" s="21" t="s">
        <v>57</v>
      </c>
      <c r="H2" s="35" t="s">
        <v>58</v>
      </c>
      <c r="I2" s="36">
        <v>43132</v>
      </c>
      <c r="J2" s="21" t="s">
        <v>55</v>
      </c>
      <c r="K2" s="21" t="s">
        <v>56</v>
      </c>
      <c r="L2" s="21" t="s">
        <v>57</v>
      </c>
    </row>
    <row r="3" spans="1:12" x14ac:dyDescent="0.25">
      <c r="C3" s="37"/>
      <c r="J3" s="37"/>
    </row>
    <row r="4" spans="1:12" x14ac:dyDescent="0.25">
      <c r="A4" s="21" t="s">
        <v>5</v>
      </c>
      <c r="B4" s="33">
        <v>5601900.04</v>
      </c>
      <c r="C4" s="38">
        <f>(B4*100)/B32</f>
        <v>13.981699346144227</v>
      </c>
      <c r="D4" s="12">
        <f>SUM(C4:C11)</f>
        <v>23.389966174640762</v>
      </c>
      <c r="E4" s="12">
        <f>SUM(C17:C30)</f>
        <v>53.393886810932756</v>
      </c>
      <c r="H4" s="21" t="s">
        <v>5</v>
      </c>
      <c r="I4" s="33">
        <v>5663688.5300000003</v>
      </c>
      <c r="J4" s="38">
        <f>(I4*100)/I32</f>
        <v>14.046581897139493</v>
      </c>
      <c r="K4" s="12">
        <f>SUM(J4:J11)</f>
        <v>23.439588427913268</v>
      </c>
      <c r="L4" s="12">
        <f>SUM(J17:J30)</f>
        <v>50.022826182028922</v>
      </c>
    </row>
    <row r="5" spans="1:12" x14ac:dyDescent="0.25">
      <c r="A5" s="21" t="s">
        <v>6</v>
      </c>
      <c r="B5" s="33">
        <v>211603.45</v>
      </c>
      <c r="C5" s="38">
        <f>(B5*100)/B32</f>
        <v>0.52813791702482116</v>
      </c>
      <c r="D5" s="12"/>
      <c r="E5" s="12"/>
      <c r="H5" s="21" t="s">
        <v>6</v>
      </c>
      <c r="I5" s="33">
        <v>212723.96</v>
      </c>
      <c r="J5" s="38">
        <f>(I5*100)/I32</f>
        <v>0.5275792462449953</v>
      </c>
      <c r="K5" s="12"/>
      <c r="L5" s="12"/>
    </row>
    <row r="6" spans="1:12" x14ac:dyDescent="0.25">
      <c r="A6" s="21" t="s">
        <v>7</v>
      </c>
      <c r="B6" s="33">
        <v>1040315.34</v>
      </c>
      <c r="C6" s="38">
        <f>(B6*100)/B32</f>
        <v>2.5965076501189781</v>
      </c>
      <c r="D6" s="12"/>
      <c r="E6" s="12"/>
      <c r="H6" s="21" t="s">
        <v>7</v>
      </c>
      <c r="I6" s="33">
        <v>1016758.98</v>
      </c>
      <c r="J6" s="38">
        <f>(I6*100)/I32</f>
        <v>2.5216761491335076</v>
      </c>
      <c r="K6" s="12"/>
      <c r="L6" s="12"/>
    </row>
    <row r="7" spans="1:12" x14ac:dyDescent="0.25">
      <c r="A7" s="21" t="s">
        <v>9</v>
      </c>
      <c r="B7" s="33">
        <v>486481.79</v>
      </c>
      <c r="C7" s="38">
        <f>(B7*100)/B32</f>
        <v>1.2142026949045797</v>
      </c>
      <c r="D7" s="12"/>
      <c r="E7" s="12"/>
      <c r="H7" s="21" t="s">
        <v>9</v>
      </c>
      <c r="I7" s="33">
        <v>489034.31</v>
      </c>
      <c r="J7" s="38">
        <f>(I7*100)/I32</f>
        <v>1.2128598614737212</v>
      </c>
      <c r="K7" s="12"/>
      <c r="L7" s="12"/>
    </row>
    <row r="8" spans="1:12" x14ac:dyDescent="0.25">
      <c r="A8" s="21" t="s">
        <v>10</v>
      </c>
      <c r="B8" s="33">
        <v>708884.45</v>
      </c>
      <c r="C8" s="38">
        <f>(B8*100)/B32</f>
        <v>1.7692942002329641</v>
      </c>
      <c r="D8" s="12"/>
      <c r="E8" s="12"/>
      <c r="H8" s="21" t="s">
        <v>10</v>
      </c>
      <c r="I8" s="33">
        <v>712857.63</v>
      </c>
      <c r="J8" s="38">
        <f>(I8*100)/I32</f>
        <v>1.7679667636658973</v>
      </c>
      <c r="K8" s="12"/>
      <c r="L8" s="12"/>
    </row>
    <row r="9" spans="1:12" x14ac:dyDescent="0.25">
      <c r="A9" s="21" t="s">
        <v>11</v>
      </c>
      <c r="B9" s="33">
        <v>164533.73000000001</v>
      </c>
      <c r="C9" s="38">
        <f>(B9*100)/B32</f>
        <v>0.41065729997561168</v>
      </c>
      <c r="D9" s="12"/>
      <c r="E9" s="12"/>
      <c r="H9" s="21" t="s">
        <v>11</v>
      </c>
      <c r="I9" s="33">
        <v>224857.25</v>
      </c>
      <c r="J9" s="38">
        <f>(I9*100)/I32</f>
        <v>0.55767116439409303</v>
      </c>
      <c r="K9" s="12"/>
      <c r="L9" s="12"/>
    </row>
    <row r="10" spans="1:12" x14ac:dyDescent="0.25">
      <c r="A10" s="21" t="s">
        <v>12</v>
      </c>
      <c r="B10" s="33">
        <v>943924.6</v>
      </c>
      <c r="C10" s="38">
        <f>(B10*100)/B32</f>
        <v>2.355927429692132</v>
      </c>
      <c r="D10" s="12"/>
      <c r="E10" s="12"/>
      <c r="H10" s="21" t="s">
        <v>12</v>
      </c>
      <c r="I10" s="33">
        <v>922795.52000000002</v>
      </c>
      <c r="J10" s="38">
        <f>(I10*100)/I32</f>
        <v>2.2886362442663182</v>
      </c>
      <c r="K10" s="12"/>
      <c r="L10" s="12"/>
    </row>
    <row r="11" spans="1:12" x14ac:dyDescent="0.25">
      <c r="A11" s="21" t="s">
        <v>14</v>
      </c>
      <c r="B11" s="33">
        <v>213767.7</v>
      </c>
      <c r="C11" s="38">
        <f>(B11*100)/B32</f>
        <v>0.53353963654745173</v>
      </c>
      <c r="D11" s="12"/>
      <c r="E11" s="12"/>
      <c r="H11" s="21" t="s">
        <v>14</v>
      </c>
      <c r="I11" s="33">
        <v>208303.94</v>
      </c>
      <c r="J11" s="38">
        <f>(I11*100)/I32</f>
        <v>0.51661710159524454</v>
      </c>
      <c r="K11" s="12"/>
      <c r="L11" s="12"/>
    </row>
    <row r="12" spans="1:12" x14ac:dyDescent="0.25">
      <c r="A12" s="25" t="s">
        <v>15</v>
      </c>
      <c r="B12" s="33">
        <v>603918.09</v>
      </c>
      <c r="C12" s="38">
        <f>(B12*100)/B32</f>
        <v>1.5073102168523647</v>
      </c>
      <c r="D12" s="12">
        <f>SUM(C12:C16)</f>
        <v>23.216147014426511</v>
      </c>
      <c r="E12" s="12"/>
      <c r="H12" s="25" t="s">
        <v>15</v>
      </c>
      <c r="I12" s="33">
        <v>633578.41</v>
      </c>
      <c r="J12" s="38">
        <f>(I12*100)/I32</f>
        <v>1.5713454186585405</v>
      </c>
      <c r="K12" s="12">
        <f>SUM(J12:J16)</f>
        <v>23.184123895951355</v>
      </c>
      <c r="L12" s="12"/>
    </row>
    <row r="13" spans="1:12" x14ac:dyDescent="0.25">
      <c r="A13" s="25" t="s">
        <v>16</v>
      </c>
      <c r="B13" s="33">
        <v>1315400</v>
      </c>
      <c r="C13" s="38">
        <f>(B13*100)/B32</f>
        <v>3.2830873790311537</v>
      </c>
      <c r="D13" s="12"/>
      <c r="E13" s="12"/>
      <c r="H13" s="25" t="s">
        <v>16</v>
      </c>
      <c r="I13" s="33">
        <v>1287030</v>
      </c>
      <c r="J13" s="38">
        <f>(I13*100)/I32</f>
        <v>3.1919785495470108</v>
      </c>
      <c r="K13" s="12"/>
      <c r="L13" s="12"/>
    </row>
    <row r="14" spans="1:12" x14ac:dyDescent="0.25">
      <c r="A14" s="25" t="s">
        <v>18</v>
      </c>
      <c r="B14" s="33">
        <v>4096247.07</v>
      </c>
      <c r="C14" s="38">
        <f>(B14*100)/B32</f>
        <v>10.22376239692135</v>
      </c>
      <c r="D14" s="12"/>
      <c r="E14" s="12"/>
      <c r="H14" s="25" t="s">
        <v>18</v>
      </c>
      <c r="I14" s="33">
        <v>4117946.44</v>
      </c>
      <c r="J14" s="38">
        <f>(I14*100)/I32</f>
        <v>10.212968388198782</v>
      </c>
      <c r="K14" s="12"/>
      <c r="L14" s="12"/>
    </row>
    <row r="15" spans="1:12" x14ac:dyDescent="0.25">
      <c r="A15" s="25" t="s">
        <v>19</v>
      </c>
      <c r="B15" s="33">
        <v>2405899.59</v>
      </c>
      <c r="C15" s="38">
        <f>(B15*100)/B32</f>
        <v>6.0048491555004011</v>
      </c>
      <c r="D15" s="12"/>
      <c r="E15" s="12"/>
      <c r="H15" s="25" t="s">
        <v>19</v>
      </c>
      <c r="I15" s="33">
        <v>2424140.4</v>
      </c>
      <c r="J15" s="38">
        <f>(I15*100)/I32</f>
        <v>6.0121396998440684</v>
      </c>
      <c r="K15" s="12"/>
      <c r="L15" s="12"/>
    </row>
    <row r="16" spans="1:12" x14ac:dyDescent="0.25">
      <c r="A16" s="25" t="s">
        <v>20</v>
      </c>
      <c r="B16" s="33">
        <v>880304.06</v>
      </c>
      <c r="C16" s="38">
        <f>(B16*100)/B32</f>
        <v>2.1971378661212433</v>
      </c>
      <c r="D16" s="12"/>
      <c r="E16" s="12"/>
      <c r="H16" s="25" t="s">
        <v>20</v>
      </c>
      <c r="I16" s="33">
        <v>885319.63</v>
      </c>
      <c r="J16" s="38">
        <f>(I16*100)/I32</f>
        <v>2.1956918397029566</v>
      </c>
      <c r="K16" s="12"/>
      <c r="L16" s="12"/>
    </row>
    <row r="17" spans="1:12" x14ac:dyDescent="0.25">
      <c r="A17" s="26" t="s">
        <v>21</v>
      </c>
      <c r="B17" s="33">
        <v>574246</v>
      </c>
      <c r="C17" s="38">
        <f>(B17*100)/B32</f>
        <v>1.4332520868626455</v>
      </c>
      <c r="D17" s="12">
        <f>SUM(C17:C21)</f>
        <v>13.211944967079344</v>
      </c>
      <c r="E17" s="12"/>
      <c r="H17" s="26" t="s">
        <v>21</v>
      </c>
      <c r="I17" s="33">
        <v>577311.21</v>
      </c>
      <c r="J17" s="38">
        <f>(I17*100)/I32</f>
        <v>1.4317964606365274</v>
      </c>
      <c r="K17" s="12">
        <f>SUM(J17:J20)</f>
        <v>11.898581495178815</v>
      </c>
      <c r="L17" s="12"/>
    </row>
    <row r="18" spans="1:12" x14ac:dyDescent="0.25">
      <c r="A18" s="26" t="s">
        <v>22</v>
      </c>
      <c r="B18" s="33">
        <v>2746263.66</v>
      </c>
      <c r="C18" s="38">
        <f>(B18*100)/B32</f>
        <v>6.8543587970487332</v>
      </c>
      <c r="D18" s="12"/>
      <c r="E18" s="12"/>
      <c r="H18" s="26" t="s">
        <v>22</v>
      </c>
      <c r="I18" s="33">
        <v>2778378.93</v>
      </c>
      <c r="J18" s="38">
        <f>(I18*100)/I32</f>
        <v>6.8906909295613747</v>
      </c>
      <c r="K18" s="12"/>
      <c r="L18" s="12"/>
    </row>
    <row r="19" spans="1:12" x14ac:dyDescent="0.25">
      <c r="A19" s="26" t="s">
        <v>23</v>
      </c>
      <c r="B19" s="33"/>
      <c r="C19" s="38">
        <f>(B19*100)/B32</f>
        <v>0</v>
      </c>
      <c r="D19" s="12"/>
      <c r="E19" s="12"/>
      <c r="H19" s="26" t="s">
        <v>23</v>
      </c>
      <c r="I19" s="33">
        <v>674819.74</v>
      </c>
      <c r="J19" s="38">
        <f>(I19*100)/I32</f>
        <v>1.6736285361575807</v>
      </c>
      <c r="K19" s="12"/>
      <c r="L19" s="12"/>
    </row>
    <row r="20" spans="1:12" x14ac:dyDescent="0.25">
      <c r="A20" s="26" t="s">
        <v>24</v>
      </c>
      <c r="B20" s="33">
        <v>762956.99</v>
      </c>
      <c r="C20" s="38">
        <f>(B20*100)/B32</f>
        <v>1.9042530520089693</v>
      </c>
      <c r="D20" s="12"/>
      <c r="E20" s="12"/>
      <c r="H20" s="26" t="s">
        <v>24</v>
      </c>
      <c r="I20" s="33">
        <v>767088.57</v>
      </c>
      <c r="J20" s="38">
        <f>(I20*100)/I32</f>
        <v>1.9024655688233303</v>
      </c>
      <c r="K20" s="12"/>
      <c r="L20" s="12"/>
    </row>
    <row r="21" spans="1:12" x14ac:dyDescent="0.25">
      <c r="A21" s="26" t="s">
        <v>25</v>
      </c>
      <c r="B21" s="33">
        <v>1210024.02</v>
      </c>
      <c r="C21" s="38">
        <f>(B21*100)/B32</f>
        <v>3.0200810311589938</v>
      </c>
      <c r="D21" s="12"/>
      <c r="E21" s="12"/>
      <c r="H21" s="26" t="s">
        <v>25</v>
      </c>
      <c r="I21" s="33">
        <v>1216458.6200000001</v>
      </c>
      <c r="J21" s="38"/>
      <c r="K21" s="40"/>
      <c r="L21" s="12"/>
    </row>
    <row r="22" spans="1:12" x14ac:dyDescent="0.25">
      <c r="A22" s="24" t="s">
        <v>26</v>
      </c>
      <c r="B22" s="33">
        <v>4253268.34</v>
      </c>
      <c r="C22" s="38">
        <f>(B22*100)/B32</f>
        <v>10.615669459241893</v>
      </c>
      <c r="D22" s="12">
        <f>SUM(C22:C30)</f>
        <v>40.181941843853423</v>
      </c>
      <c r="E22" s="12"/>
      <c r="H22" s="24" t="s">
        <v>26</v>
      </c>
      <c r="I22" s="33">
        <v>3568116.33</v>
      </c>
      <c r="J22" s="38">
        <f>(I22*100)/I32</f>
        <v>8.8493281334921523</v>
      </c>
      <c r="K22" s="12">
        <f>SUM(J22:J30)</f>
        <v>38.124244686850105</v>
      </c>
      <c r="L22" s="12"/>
    </row>
    <row r="23" spans="1:12" x14ac:dyDescent="0.25">
      <c r="A23" s="24" t="s">
        <v>27</v>
      </c>
      <c r="B23" s="33">
        <v>134964.82</v>
      </c>
      <c r="C23" s="38">
        <f>(B23*100)/B32</f>
        <v>0.33685669541980495</v>
      </c>
      <c r="D23" s="12"/>
      <c r="E23" s="12"/>
      <c r="H23" s="24" t="s">
        <v>27</v>
      </c>
      <c r="I23" s="33">
        <v>135682.53</v>
      </c>
      <c r="J23" s="38"/>
      <c r="K23" s="12"/>
      <c r="L23" s="12"/>
    </row>
    <row r="24" spans="1:12" x14ac:dyDescent="0.25">
      <c r="A24" s="24" t="s">
        <v>28</v>
      </c>
      <c r="B24" s="33">
        <v>772987.08</v>
      </c>
      <c r="C24" s="38">
        <f>(B24*100)/B32</f>
        <v>1.9292870050951383</v>
      </c>
      <c r="D24" s="12"/>
      <c r="E24" s="12"/>
      <c r="H24" s="24" t="s">
        <v>28</v>
      </c>
      <c r="I24" s="33">
        <v>982239.75</v>
      </c>
      <c r="J24" s="38">
        <f>(I24*100)/I32</f>
        <v>2.43606459252109</v>
      </c>
      <c r="K24" s="12"/>
      <c r="L24" s="12"/>
    </row>
    <row r="25" spans="1:12" x14ac:dyDescent="0.25">
      <c r="A25" s="24" t="s">
        <v>29</v>
      </c>
      <c r="B25" s="33">
        <v>3638018.47</v>
      </c>
      <c r="C25" s="38">
        <f>(B25*100)/B32</f>
        <v>9.0800764205102844</v>
      </c>
      <c r="D25" s="12"/>
      <c r="E25" s="12"/>
      <c r="H25" s="24" t="s">
        <v>29</v>
      </c>
      <c r="I25" s="33">
        <v>3657437.46</v>
      </c>
      <c r="J25" s="38">
        <f>(I25*100)/I32</f>
        <v>9.0708545400104921</v>
      </c>
      <c r="K25" s="12"/>
      <c r="L25" s="12"/>
    </row>
    <row r="26" spans="1:12" x14ac:dyDescent="0.25">
      <c r="A26" s="24" t="s">
        <v>30</v>
      </c>
      <c r="B26" s="33">
        <v>651058.07999999996</v>
      </c>
      <c r="C26" s="38">
        <f>(B26*100)/B32</f>
        <v>1.624966219753881</v>
      </c>
      <c r="D26" s="12"/>
      <c r="E26" s="12"/>
      <c r="H26" s="24" t="s">
        <v>30</v>
      </c>
      <c r="I26" s="33">
        <v>658671.67000000004</v>
      </c>
      <c r="J26" s="38">
        <f>(I26*100)/I32</f>
        <v>1.633579513946301</v>
      </c>
      <c r="K26" s="12"/>
      <c r="L26" s="12"/>
    </row>
    <row r="27" spans="1:12" x14ac:dyDescent="0.25">
      <c r="A27" s="24" t="s">
        <v>31</v>
      </c>
      <c r="B27" s="33">
        <v>3999315</v>
      </c>
      <c r="C27" s="38">
        <f>(B27*100)/B32</f>
        <v>9.9818310789645572</v>
      </c>
      <c r="D27" s="12"/>
      <c r="E27" s="12"/>
      <c r="H27" s="24" t="s">
        <v>31</v>
      </c>
      <c r="I27" s="33">
        <v>3916026</v>
      </c>
      <c r="J27" s="38">
        <f>(I27*100)/I32</f>
        <v>9.7121830815663834</v>
      </c>
      <c r="K27" s="12"/>
      <c r="L27" s="12"/>
    </row>
    <row r="28" spans="1:12" x14ac:dyDescent="0.25">
      <c r="A28" s="24" t="s">
        <v>33</v>
      </c>
      <c r="B28" s="33">
        <v>365083.8</v>
      </c>
      <c r="C28" s="38">
        <f>(B28*100)/B32</f>
        <v>0.91120724955810695</v>
      </c>
      <c r="D28" s="12"/>
      <c r="E28" s="12"/>
      <c r="H28" s="24" t="s">
        <v>33</v>
      </c>
      <c r="I28" s="33">
        <v>356234.4</v>
      </c>
      <c r="J28" s="38">
        <f>(I28*100)/I32</f>
        <v>0.88350121085813826</v>
      </c>
      <c r="K28" s="12"/>
      <c r="L28" s="12"/>
    </row>
    <row r="29" spans="1:12" x14ac:dyDescent="0.25">
      <c r="A29" s="24" t="s">
        <v>34</v>
      </c>
      <c r="B29" s="33">
        <v>1182376.3500000001</v>
      </c>
      <c r="C29" s="38">
        <f>(B29*100)/B32</f>
        <v>2.9510756210657765</v>
      </c>
      <c r="D29" s="12"/>
      <c r="E29" s="12"/>
      <c r="H29" s="24" t="s">
        <v>34</v>
      </c>
      <c r="I29" s="33">
        <v>1153635.9099999999</v>
      </c>
      <c r="J29" s="38">
        <f>(I29*100)/I32</f>
        <v>2.8611462659822582</v>
      </c>
      <c r="K29" s="12"/>
      <c r="L29" s="12"/>
    </row>
    <row r="30" spans="1:12" x14ac:dyDescent="0.25">
      <c r="A30" s="24" t="s">
        <v>35</v>
      </c>
      <c r="B30" s="33">
        <v>1102202.98</v>
      </c>
      <c r="C30" s="38">
        <f>(B30*100)/B32</f>
        <v>2.750972094243977</v>
      </c>
      <c r="D30" s="12"/>
      <c r="E30" s="12"/>
      <c r="H30" s="24" t="s">
        <v>35</v>
      </c>
      <c r="I30" s="33">
        <v>1079623.56</v>
      </c>
      <c r="J30" s="38">
        <f>(I30*100)/I32</f>
        <v>2.6775873484732915</v>
      </c>
      <c r="K30" s="12"/>
      <c r="L30" s="12"/>
    </row>
    <row r="31" spans="1:12" x14ac:dyDescent="0.25">
      <c r="B31" s="33"/>
      <c r="C31" s="38"/>
      <c r="D31" s="41"/>
      <c r="E31" s="41"/>
      <c r="I31" s="37"/>
      <c r="J31" s="38"/>
      <c r="K31" s="41"/>
      <c r="L31" s="41"/>
    </row>
    <row r="32" spans="1:12" x14ac:dyDescent="0.25">
      <c r="A32" t="s">
        <v>59</v>
      </c>
      <c r="B32" s="37">
        <f>SUM(B4:B30)</f>
        <v>40065945.499999985</v>
      </c>
      <c r="C32" s="38"/>
      <c r="D32" s="41">
        <f>SUM(D3:D30)</f>
        <v>100.00000000000004</v>
      </c>
      <c r="E32" s="41"/>
      <c r="H32" t="s">
        <v>59</v>
      </c>
      <c r="I32" s="37">
        <f>SUM(I3:I30)</f>
        <v>40320759.68</v>
      </c>
      <c r="J32" s="38"/>
      <c r="K32" s="41">
        <f>SUM(J4:J30)</f>
        <v>96.646538505893545</v>
      </c>
      <c r="L32" s="41"/>
    </row>
    <row r="33" spans="1:12" x14ac:dyDescent="0.25">
      <c r="B33" s="37"/>
      <c r="C33" s="38"/>
      <c r="D33" s="41"/>
      <c r="E33" s="41"/>
      <c r="I33" s="33"/>
      <c r="J33" s="38"/>
      <c r="K33" s="41"/>
      <c r="L33" s="41"/>
    </row>
    <row r="34" spans="1:12" x14ac:dyDescent="0.25">
      <c r="B34" s="37"/>
      <c r="C34" s="38"/>
      <c r="D34" s="41"/>
      <c r="E34" s="41"/>
      <c r="I34" s="33"/>
      <c r="J34" s="38"/>
      <c r="K34" s="41"/>
      <c r="L34" s="41"/>
    </row>
    <row r="35" spans="1:12" x14ac:dyDescent="0.25">
      <c r="B35" s="37"/>
      <c r="C35" s="38"/>
      <c r="D35" s="41"/>
      <c r="E35" s="41"/>
      <c r="I35" s="33"/>
      <c r="J35" s="38"/>
      <c r="K35" s="41"/>
      <c r="L35" s="41"/>
    </row>
    <row r="36" spans="1:12" x14ac:dyDescent="0.25">
      <c r="A36" s="35" t="s">
        <v>60</v>
      </c>
      <c r="B36" s="36">
        <v>42795</v>
      </c>
      <c r="C36" s="21" t="s">
        <v>55</v>
      </c>
      <c r="D36" s="21" t="s">
        <v>56</v>
      </c>
      <c r="E36" s="21" t="s">
        <v>57</v>
      </c>
      <c r="H36" s="35" t="s">
        <v>61</v>
      </c>
      <c r="I36" s="36">
        <v>42826</v>
      </c>
      <c r="J36" s="21" t="s">
        <v>55</v>
      </c>
      <c r="K36" s="21" t="s">
        <v>56</v>
      </c>
      <c r="L36" s="21" t="s">
        <v>57</v>
      </c>
    </row>
    <row r="37" spans="1:12" x14ac:dyDescent="0.25">
      <c r="C37" s="37"/>
      <c r="J37" s="37"/>
    </row>
    <row r="38" spans="1:12" x14ac:dyDescent="0.25">
      <c r="A38" s="21" t="s">
        <v>5</v>
      </c>
      <c r="B38" s="42">
        <v>5737384.0199999996</v>
      </c>
      <c r="C38" s="38">
        <f>(B38*100)/B66</f>
        <v>14.10028835241264</v>
      </c>
      <c r="D38" s="12">
        <f>SUM(C38:C45)</f>
        <v>23.508482635103192</v>
      </c>
      <c r="E38" s="12">
        <f>SUM(C51:C62)</f>
        <v>48.024328370163822</v>
      </c>
      <c r="H38" s="21" t="s">
        <v>5</v>
      </c>
      <c r="I38" s="42">
        <v>5761919.75</v>
      </c>
      <c r="J38" s="38">
        <f>(I38*100)/I64</f>
        <v>523.76548541905936</v>
      </c>
      <c r="K38" s="12">
        <f>SUM(J38:J45)</f>
        <v>873.69139320514353</v>
      </c>
      <c r="L38" s="12">
        <f>SUM(J51:J62)</f>
        <v>1721.9940489703913</v>
      </c>
    </row>
    <row r="39" spans="1:12" x14ac:dyDescent="0.25">
      <c r="A39" s="21" t="s">
        <v>6</v>
      </c>
      <c r="B39" s="42">
        <v>214632.67</v>
      </c>
      <c r="C39" s="38">
        <f>(B39*100)/B66</f>
        <v>0.52748474327298489</v>
      </c>
      <c r="D39" s="12"/>
      <c r="E39" s="12"/>
      <c r="H39" s="21" t="s">
        <v>6</v>
      </c>
      <c r="I39" s="42">
        <v>214309.92</v>
      </c>
      <c r="J39" s="38">
        <f>(I39*100)/I64</f>
        <v>19.481031348782629</v>
      </c>
      <c r="K39" s="12"/>
      <c r="L39" s="12"/>
    </row>
    <row r="40" spans="1:12" x14ac:dyDescent="0.25">
      <c r="A40" s="21" t="s">
        <v>7</v>
      </c>
      <c r="B40" s="42">
        <v>1027945.48</v>
      </c>
      <c r="C40" s="38">
        <f>(B40*100)/B66</f>
        <v>2.5262955430616651</v>
      </c>
      <c r="D40" s="12"/>
      <c r="E40" s="12"/>
      <c r="H40" s="21" t="s">
        <v>7</v>
      </c>
      <c r="I40" s="42">
        <v>1034852.69</v>
      </c>
      <c r="J40" s="38">
        <f>(I40*100)/I64</f>
        <v>94.069363169292544</v>
      </c>
      <c r="K40" s="12"/>
      <c r="L40" s="12"/>
    </row>
    <row r="41" spans="1:12" x14ac:dyDescent="0.25">
      <c r="A41" s="21" t="s">
        <v>9</v>
      </c>
      <c r="B41" s="42">
        <v>492133.8</v>
      </c>
      <c r="C41" s="38">
        <f>(B41*100)/B66</f>
        <v>1.2094760371240709</v>
      </c>
      <c r="D41" s="12"/>
      <c r="E41" s="12"/>
      <c r="H41" s="21" t="s">
        <v>9</v>
      </c>
      <c r="I41" s="42">
        <v>494495.86</v>
      </c>
      <c r="J41" s="38">
        <f>(I41*100)/I64</f>
        <v>44.950272719541985</v>
      </c>
      <c r="K41" s="12"/>
      <c r="L41" s="12"/>
    </row>
    <row r="42" spans="1:12" x14ac:dyDescent="0.25">
      <c r="A42" s="21" t="s">
        <v>10</v>
      </c>
      <c r="B42" s="42">
        <v>723423.79</v>
      </c>
      <c r="C42" s="38">
        <f>(B42*100)/B66</f>
        <v>1.7778980811528819</v>
      </c>
      <c r="D42" s="12"/>
      <c r="E42" s="12"/>
      <c r="H42" s="21" t="s">
        <v>10</v>
      </c>
      <c r="I42" s="42">
        <v>728420.87</v>
      </c>
      <c r="J42" s="38">
        <f>(I42*100)/I64</f>
        <v>66.214339511570515</v>
      </c>
      <c r="K42" s="12"/>
      <c r="L42" s="12"/>
    </row>
    <row r="43" spans="1:12" x14ac:dyDescent="0.25">
      <c r="A43" s="21" t="s">
        <v>11</v>
      </c>
      <c r="B43" s="42">
        <v>226070.52</v>
      </c>
      <c r="C43" s="38">
        <f>(B43*100)/B66</f>
        <v>0.55559458960180752</v>
      </c>
      <c r="D43" s="12"/>
      <c r="E43" s="12"/>
      <c r="H43" s="21" t="s">
        <v>11</v>
      </c>
      <c r="I43" s="42">
        <v>227240.65</v>
      </c>
      <c r="J43" s="38">
        <f>(I43*100)/I64</f>
        <v>20.656450370415616</v>
      </c>
      <c r="K43" s="12"/>
      <c r="L43" s="12"/>
    </row>
    <row r="44" spans="1:12" x14ac:dyDescent="0.25">
      <c r="A44" s="21" t="s">
        <v>12</v>
      </c>
      <c r="B44" s="42">
        <v>934475.86</v>
      </c>
      <c r="C44" s="38">
        <f>(B44*100)/B66</f>
        <v>2.2965830835860253</v>
      </c>
      <c r="D44" s="12"/>
      <c r="E44" s="12"/>
      <c r="H44" s="21" t="s">
        <v>12</v>
      </c>
      <c r="I44" s="42">
        <v>939833.89</v>
      </c>
      <c r="J44" s="38">
        <f>(I44*100)/I64</f>
        <v>85.432039140970815</v>
      </c>
      <c r="K44" s="12"/>
      <c r="L44" s="12"/>
    </row>
    <row r="45" spans="1:12" x14ac:dyDescent="0.25">
      <c r="A45" s="21" t="s">
        <v>14</v>
      </c>
      <c r="B45" s="42">
        <v>209496.58</v>
      </c>
      <c r="C45" s="38">
        <f>(B45*100)/B66</f>
        <v>0.51486220489112089</v>
      </c>
      <c r="D45" s="12"/>
      <c r="E45" s="12"/>
      <c r="H45" s="21" t="s">
        <v>14</v>
      </c>
      <c r="I45" s="42">
        <v>210364.76</v>
      </c>
      <c r="J45" s="38">
        <f>(I45*100)/I64</f>
        <v>19.122411525510039</v>
      </c>
      <c r="K45" s="12"/>
      <c r="L45" s="12"/>
    </row>
    <row r="46" spans="1:12" x14ac:dyDescent="0.25">
      <c r="A46" s="25" t="s">
        <v>15</v>
      </c>
      <c r="B46" s="42">
        <v>533377.54</v>
      </c>
      <c r="C46" s="38">
        <f>(B46*100)/B66</f>
        <v>1.3108373238541748</v>
      </c>
      <c r="D46" s="12">
        <f>SUM(C46:C50)</f>
        <v>22.904224785609276</v>
      </c>
      <c r="E46" s="12"/>
      <c r="H46" s="25" t="s">
        <v>15</v>
      </c>
      <c r="I46" s="42">
        <v>511050.26</v>
      </c>
      <c r="J46" s="38">
        <f>(I46*100)/I64</f>
        <v>46.455087733985962</v>
      </c>
      <c r="K46" s="12">
        <f>SUM(J46:J50)</f>
        <v>914.53288208153958</v>
      </c>
      <c r="L46" s="12"/>
    </row>
    <row r="47" spans="1:12" x14ac:dyDescent="0.25">
      <c r="A47" s="25" t="s">
        <v>16</v>
      </c>
      <c r="B47" s="42">
        <v>1296640</v>
      </c>
      <c r="C47" s="38">
        <f>(B47*100)/B66</f>
        <v>3.186643568835458</v>
      </c>
      <c r="D47" s="12"/>
      <c r="E47" s="12"/>
      <c r="H47" s="25" t="s">
        <v>16</v>
      </c>
      <c r="I47" s="42">
        <v>1305490</v>
      </c>
      <c r="J47" s="38">
        <f>(I47*100)/I64</f>
        <v>118.67062250558553</v>
      </c>
      <c r="K47" s="12"/>
      <c r="L47" s="12"/>
    </row>
    <row r="48" spans="1:12" x14ac:dyDescent="0.25">
      <c r="A48" s="25" t="s">
        <v>18</v>
      </c>
      <c r="B48" s="42">
        <v>4144448.47</v>
      </c>
      <c r="C48" s="38">
        <f>(B48*100)/B66</f>
        <v>10.185464017225639</v>
      </c>
      <c r="D48" s="12"/>
      <c r="E48" s="12"/>
      <c r="H48" s="25" t="s">
        <v>18</v>
      </c>
      <c r="I48" s="42">
        <v>4164754.27</v>
      </c>
      <c r="J48" s="38">
        <f>(I48*100)/I64</f>
        <v>378.58120843797764</v>
      </c>
      <c r="K48" s="12"/>
      <c r="L48" s="12"/>
    </row>
    <row r="49" spans="1:12" x14ac:dyDescent="0.25">
      <c r="A49" s="25" t="s">
        <v>19</v>
      </c>
      <c r="B49" s="42">
        <v>2446955.86</v>
      </c>
      <c r="C49" s="38">
        <f>(B49*100)/B66</f>
        <v>6.013678549553644</v>
      </c>
      <c r="D49" s="12"/>
      <c r="E49" s="12"/>
      <c r="H49" s="25" t="s">
        <v>19</v>
      </c>
      <c r="I49" s="42">
        <v>2408160.9700000002</v>
      </c>
      <c r="J49" s="38">
        <f>(I49*100)/I64</f>
        <v>218.90474948376067</v>
      </c>
      <c r="K49" s="12"/>
      <c r="L49" s="12"/>
    </row>
    <row r="50" spans="1:12" x14ac:dyDescent="0.25">
      <c r="A50" s="25" t="s">
        <v>20</v>
      </c>
      <c r="B50" s="42">
        <v>898269.33</v>
      </c>
      <c r="C50" s="38">
        <f>(B50*100)/B66</f>
        <v>2.2076013261403595</v>
      </c>
      <c r="D50" s="12"/>
      <c r="E50" s="12"/>
      <c r="H50" s="25" t="s">
        <v>20</v>
      </c>
      <c r="I50" s="42">
        <v>1671278.21</v>
      </c>
      <c r="J50" s="38">
        <f>(I50*100)/I64</f>
        <v>151.92121392022972</v>
      </c>
      <c r="K50" s="12"/>
      <c r="L50" s="12"/>
    </row>
    <row r="51" spans="1:12" x14ac:dyDescent="0.25">
      <c r="A51" s="26" t="s">
        <v>21</v>
      </c>
      <c r="B51" s="42">
        <v>581001.1</v>
      </c>
      <c r="C51" s="38">
        <f>(B51*100)/B66</f>
        <v>1.4278777600577852</v>
      </c>
      <c r="D51" s="12">
        <f>SUM(C51:C54)</f>
        <v>13.724223860621493</v>
      </c>
      <c r="E51" s="12"/>
      <c r="H51" s="26" t="s">
        <v>21</v>
      </c>
      <c r="I51" s="42">
        <v>583835.92000000004</v>
      </c>
      <c r="J51" s="38">
        <f>(I51*100)/I64</f>
        <v>53.071392402485841</v>
      </c>
      <c r="K51" s="12">
        <f>SUM(J51:J54)</f>
        <v>509.21412221222459</v>
      </c>
      <c r="L51" s="12"/>
    </row>
    <row r="52" spans="1:12" x14ac:dyDescent="0.25">
      <c r="A52" s="26" t="s">
        <v>22</v>
      </c>
      <c r="B52" s="42">
        <v>3551017.32</v>
      </c>
      <c r="C52" s="38">
        <f>(B52*100)/B66</f>
        <v>8.7270379639694315</v>
      </c>
      <c r="D52" s="12"/>
      <c r="E52" s="12"/>
      <c r="H52" s="26" t="s">
        <v>22</v>
      </c>
      <c r="I52" s="42">
        <v>3563645.51</v>
      </c>
      <c r="J52" s="38">
        <f>(I52*100)/I64</f>
        <v>323.93969395471038</v>
      </c>
      <c r="K52" s="12"/>
      <c r="L52" s="12"/>
    </row>
    <row r="53" spans="1:12" x14ac:dyDescent="0.25">
      <c r="A53" s="26" t="s">
        <v>23</v>
      </c>
      <c r="B53" s="42">
        <v>678227.32</v>
      </c>
      <c r="C53" s="38">
        <f>(B53*100)/B66</f>
        <v>1.6668225008379411</v>
      </c>
      <c r="D53" s="12"/>
      <c r="E53" s="12"/>
      <c r="H53" s="26" t="s">
        <v>23</v>
      </c>
      <c r="I53" s="42">
        <v>681482.87</v>
      </c>
      <c r="J53" s="38">
        <f>(I53*100)/I64</f>
        <v>61.947618449618929</v>
      </c>
      <c r="K53" s="12"/>
      <c r="L53" s="12"/>
    </row>
    <row r="54" spans="1:12" x14ac:dyDescent="0.25">
      <c r="A54" s="26" t="s">
        <v>24</v>
      </c>
      <c r="B54" s="42">
        <v>774118.26</v>
      </c>
      <c r="C54" s="38">
        <f>(B54*100)/B66</f>
        <v>1.9024856357563356</v>
      </c>
      <c r="D54" s="12"/>
      <c r="E54" s="12"/>
      <c r="H54" s="26" t="s">
        <v>24</v>
      </c>
      <c r="I54" s="42">
        <v>772876.58</v>
      </c>
      <c r="J54" s="38">
        <f>(I54*100)/I64</f>
        <v>70.255417405409446</v>
      </c>
      <c r="K54" s="12"/>
      <c r="L54" s="12"/>
    </row>
    <row r="55" spans="1:12" x14ac:dyDescent="0.25">
      <c r="A55" s="26" t="s">
        <v>25</v>
      </c>
      <c r="B55" s="42">
        <v>1235916.8500000001</v>
      </c>
      <c r="C55" s="38">
        <f>(B55*100)/B66</f>
        <v>3.0374093670316182</v>
      </c>
      <c r="D55" s="12">
        <f>SUM(C55:C62)</f>
        <v>34.300104509542336</v>
      </c>
      <c r="E55" s="12"/>
      <c r="H55" s="26" t="s">
        <v>25</v>
      </c>
      <c r="I55" s="42">
        <v>1240925.81</v>
      </c>
      <c r="J55" s="38">
        <f>(I55*100)/I64</f>
        <v>112.80165941979483</v>
      </c>
      <c r="K55" s="12">
        <f>SUM(J55:J62)</f>
        <v>1212.7799267581668</v>
      </c>
      <c r="L55" s="12"/>
    </row>
    <row r="56" spans="1:12" x14ac:dyDescent="0.25">
      <c r="A56" s="24" t="s">
        <v>26</v>
      </c>
      <c r="B56" s="42">
        <v>3600814.94</v>
      </c>
      <c r="C56" s="38">
        <f>(B56*100)/B66</f>
        <v>8.8494214054152547</v>
      </c>
      <c r="D56" s="12"/>
      <c r="E56" s="12"/>
      <c r="H56" s="24" t="s">
        <v>26</v>
      </c>
      <c r="I56" s="42">
        <v>2870869.52</v>
      </c>
      <c r="J56" s="38">
        <f>(I56*100)/I64</f>
        <v>260.96551721630311</v>
      </c>
      <c r="K56" s="12"/>
      <c r="L56" s="12"/>
    </row>
    <row r="57" spans="1:12" x14ac:dyDescent="0.25">
      <c r="A57" s="24" t="s">
        <v>27</v>
      </c>
      <c r="B57" s="42">
        <v>137852.88</v>
      </c>
      <c r="C57" s="38">
        <f>(B57*100)/B66</f>
        <v>0.33878948165832157</v>
      </c>
      <c r="D57" s="12"/>
      <c r="E57" s="12"/>
      <c r="H57" s="24" t="s">
        <v>27</v>
      </c>
      <c r="I57" s="42">
        <v>198295.38</v>
      </c>
      <c r="J57" s="38">
        <f>(I57*100)/I64</f>
        <v>18.025290262339531</v>
      </c>
      <c r="K57" s="12"/>
      <c r="L57" s="12"/>
    </row>
    <row r="58" spans="1:12" x14ac:dyDescent="0.25">
      <c r="A58" s="24" t="s">
        <v>28</v>
      </c>
      <c r="B58" s="42">
        <v>987199.67</v>
      </c>
      <c r="C58" s="38">
        <f>(B58*100)/B66</f>
        <v>2.4261579772041477</v>
      </c>
      <c r="D58" s="12"/>
      <c r="E58" s="12"/>
      <c r="H58" s="24" t="s">
        <v>28</v>
      </c>
      <c r="I58" s="42">
        <v>991938.35</v>
      </c>
      <c r="J58" s="38">
        <f>(I58*100)/I64</f>
        <v>90.168397675710551</v>
      </c>
      <c r="K58" s="12"/>
      <c r="L58" s="12"/>
    </row>
    <row r="59" spans="1:12" x14ac:dyDescent="0.25">
      <c r="A59" s="24" t="s">
        <v>29</v>
      </c>
      <c r="B59" s="42">
        <v>2964510.1</v>
      </c>
      <c r="C59" s="38">
        <f>(B59*100)/B66</f>
        <v>7.2856282737789666</v>
      </c>
      <c r="D59" s="12"/>
      <c r="E59" s="12"/>
      <c r="H59" s="24" t="s">
        <v>29</v>
      </c>
      <c r="I59" s="42">
        <v>2978974.53</v>
      </c>
      <c r="J59" s="38">
        <f>(I59*100)/I64</f>
        <v>270.79239358661044</v>
      </c>
      <c r="K59" s="12"/>
      <c r="L59" s="12"/>
    </row>
    <row r="60" spans="1:12" x14ac:dyDescent="0.25">
      <c r="A60" s="24" t="s">
        <v>30</v>
      </c>
      <c r="B60" s="42">
        <v>727373.78</v>
      </c>
      <c r="C60" s="38">
        <f>(B60*100)/B66</f>
        <v>1.787605640869121</v>
      </c>
      <c r="D60" s="12"/>
      <c r="E60" s="12"/>
      <c r="H60" s="24" t="s">
        <v>30</v>
      </c>
      <c r="I60" s="42">
        <v>729960.49</v>
      </c>
      <c r="J60" s="38">
        <f>(I60*100)/I64</f>
        <v>66.354292834707465</v>
      </c>
      <c r="K60" s="12"/>
      <c r="L60" s="12"/>
    </row>
    <row r="61" spans="1:12" x14ac:dyDescent="0.25">
      <c r="A61" s="24" t="s">
        <v>31</v>
      </c>
      <c r="B61" s="42">
        <v>3944706</v>
      </c>
      <c r="C61" s="38">
        <f>(B61*100)/B66</f>
        <v>9.6945736718338509</v>
      </c>
      <c r="D61" s="12"/>
      <c r="E61" s="12"/>
      <c r="H61" s="24" t="s">
        <v>31</v>
      </c>
      <c r="I61" s="42">
        <v>3971007</v>
      </c>
      <c r="J61" s="38">
        <f>(I61*100)/I64</f>
        <v>360.9693468843405</v>
      </c>
      <c r="K61" s="12"/>
      <c r="L61" s="12"/>
    </row>
    <row r="62" spans="1:12" x14ac:dyDescent="0.25">
      <c r="A62" s="24" t="s">
        <v>33</v>
      </c>
      <c r="B62" s="42">
        <v>358281.6</v>
      </c>
      <c r="C62" s="38">
        <f>(B62*100)/B66</f>
        <v>0.88051869175104724</v>
      </c>
      <c r="D62" s="12"/>
      <c r="E62" s="12"/>
      <c r="H62" s="24" t="s">
        <v>33</v>
      </c>
      <c r="I62" s="42">
        <v>359764.5</v>
      </c>
      <c r="J62" s="38">
        <f>(I62*100)/I64</f>
        <v>32.703028878360406</v>
      </c>
      <c r="K62" s="12"/>
      <c r="L62" s="12"/>
    </row>
    <row r="63" spans="1:12" x14ac:dyDescent="0.25">
      <c r="A63" s="24" t="s">
        <v>34</v>
      </c>
      <c r="B63" s="42">
        <v>1160278.05</v>
      </c>
      <c r="C63" s="38">
        <f>(B63*100)/B66</f>
        <v>2.851518221012344</v>
      </c>
      <c r="D63" s="41"/>
      <c r="E63" s="41"/>
      <c r="H63" s="24" t="s">
        <v>34</v>
      </c>
      <c r="I63" s="42">
        <v>1165093.8700000001</v>
      </c>
      <c r="J63" s="38"/>
      <c r="K63" s="41"/>
      <c r="L63" s="41"/>
    </row>
    <row r="64" spans="1:12" x14ac:dyDescent="0.25">
      <c r="A64" s="24" t="s">
        <v>35</v>
      </c>
      <c r="B64" s="42">
        <v>1103282.8899999999</v>
      </c>
      <c r="C64" s="38">
        <f>(B64*100)/B66</f>
        <v>2.7114459881113473</v>
      </c>
      <c r="D64" s="43">
        <f>SUM(D38:D62)</f>
        <v>94.437035790876294</v>
      </c>
      <c r="H64" s="24" t="s">
        <v>35</v>
      </c>
      <c r="I64" s="42">
        <v>1100095.3500000001</v>
      </c>
      <c r="J64" s="43"/>
      <c r="K64" s="43">
        <f>SUM(K38:K62)</f>
        <v>3510.2183242570745</v>
      </c>
    </row>
    <row r="66" spans="1:12" x14ac:dyDescent="0.25">
      <c r="A66" t="s">
        <v>59</v>
      </c>
      <c r="B66" s="37">
        <f>SUM(B37:B64)</f>
        <v>40689834.680000007</v>
      </c>
      <c r="C66" s="38"/>
      <c r="D66" s="41">
        <f>SUM(C38:C64)</f>
        <v>99.999999999999972</v>
      </c>
      <c r="H66" t="s">
        <v>59</v>
      </c>
      <c r="I66" s="37">
        <f>SUM(I37:I64)</f>
        <v>40880937.780000001</v>
      </c>
      <c r="J66" s="38"/>
      <c r="K66" s="41">
        <f>SUM(J38:J64)</f>
        <v>3510.2183242570745</v>
      </c>
    </row>
    <row r="67" spans="1:12" x14ac:dyDescent="0.25">
      <c r="B67" s="37"/>
      <c r="C67" s="38"/>
      <c r="D67" s="41"/>
      <c r="I67" s="37"/>
      <c r="J67" s="38"/>
      <c r="K67" s="41"/>
    </row>
    <row r="68" spans="1:12" x14ac:dyDescent="0.25">
      <c r="A68" s="35" t="s">
        <v>62</v>
      </c>
      <c r="B68" s="36">
        <v>42856</v>
      </c>
      <c r="C68" s="21" t="s">
        <v>55</v>
      </c>
      <c r="D68" s="21" t="s">
        <v>56</v>
      </c>
      <c r="E68" s="21" t="s">
        <v>57</v>
      </c>
      <c r="H68" s="35" t="s">
        <v>63</v>
      </c>
      <c r="I68" s="36">
        <v>42887</v>
      </c>
      <c r="J68" s="21" t="s">
        <v>55</v>
      </c>
      <c r="K68" s="21" t="s">
        <v>56</v>
      </c>
      <c r="L68" s="21" t="s">
        <v>57</v>
      </c>
    </row>
    <row r="69" spans="1:12" x14ac:dyDescent="0.25">
      <c r="C69" s="37"/>
      <c r="J69" s="37"/>
    </row>
    <row r="70" spans="1:12" x14ac:dyDescent="0.25">
      <c r="A70" s="21" t="s">
        <v>5</v>
      </c>
      <c r="B70" s="42">
        <v>5654929.9800000004</v>
      </c>
      <c r="C70" s="38">
        <f>(B70*100)/B98</f>
        <v>13.947540367231296</v>
      </c>
      <c r="D70" s="12">
        <f>SUM(C70:C77)</f>
        <v>23.40787223452844</v>
      </c>
      <c r="E70" s="12">
        <f>SUM(C83:C95)</f>
        <v>49.332548494326915</v>
      </c>
      <c r="H70" s="21" t="s">
        <v>5</v>
      </c>
      <c r="I70" s="42">
        <v>5655755.9800000004</v>
      </c>
      <c r="J70" s="38">
        <f>(I70*100)/I98</f>
        <v>14.072340265424556</v>
      </c>
      <c r="K70" s="12">
        <f>SUM(J70:J77)</f>
        <v>22.596266744531402</v>
      </c>
      <c r="L70" s="12">
        <f>SUM(J83:J95)</f>
        <v>51.920116927362798</v>
      </c>
    </row>
    <row r="71" spans="1:12" x14ac:dyDescent="0.25">
      <c r="A71" s="21" t="s">
        <v>6</v>
      </c>
      <c r="B71" s="42">
        <v>207524.86</v>
      </c>
      <c r="C71" s="38">
        <f>(B71*100)/B98</f>
        <v>0.51184742734056332</v>
      </c>
      <c r="D71" s="12"/>
      <c r="E71" s="12"/>
      <c r="H71" s="21" t="s">
        <v>6</v>
      </c>
      <c r="I71" s="42">
        <v>206796.02</v>
      </c>
      <c r="J71" s="38">
        <f>(I71*100)/I98</f>
        <v>0.51453845768210493</v>
      </c>
      <c r="K71" s="12"/>
      <c r="L71" s="12"/>
    </row>
    <row r="72" spans="1:12" x14ac:dyDescent="0.25">
      <c r="A72" s="21" t="s">
        <v>7</v>
      </c>
      <c r="B72" s="42">
        <v>1034919.05</v>
      </c>
      <c r="C72" s="38">
        <f>(B72*100)/B98</f>
        <v>2.5525648023482095</v>
      </c>
      <c r="D72" s="12"/>
      <c r="E72" s="12"/>
      <c r="H72" s="21" t="s">
        <v>7</v>
      </c>
      <c r="I72" s="42">
        <v>1041430.26</v>
      </c>
      <c r="J72" s="38">
        <f>(I72*100)/I98</f>
        <v>2.5912293658450172</v>
      </c>
      <c r="K72" s="12"/>
      <c r="L72" s="12"/>
    </row>
    <row r="73" spans="1:12" x14ac:dyDescent="0.25">
      <c r="A73" s="21" t="s">
        <v>9</v>
      </c>
      <c r="B73" s="42">
        <v>495393.34</v>
      </c>
      <c r="C73" s="38">
        <f>(B73*100)/B98</f>
        <v>1.221857499870854</v>
      </c>
      <c r="D73" s="12"/>
      <c r="E73" s="12"/>
      <c r="H73" s="21" t="s">
        <v>9</v>
      </c>
      <c r="I73" s="42">
        <v>497869.28</v>
      </c>
      <c r="J73" s="38">
        <f>(I73*100)/I98</f>
        <v>1.2387708982914662</v>
      </c>
      <c r="K73" s="12"/>
      <c r="L73" s="12"/>
    </row>
    <row r="74" spans="1:12" x14ac:dyDescent="0.25">
      <c r="A74" s="21" t="s">
        <v>10</v>
      </c>
      <c r="B74" s="42">
        <v>722270.46</v>
      </c>
      <c r="C74" s="38">
        <f>(B74*100)/B98</f>
        <v>1.7814360978009347</v>
      </c>
      <c r="D74" s="12"/>
      <c r="E74" s="12"/>
      <c r="H74" s="21" t="s">
        <v>10</v>
      </c>
      <c r="I74" s="42">
        <v>295272.2</v>
      </c>
      <c r="J74" s="38">
        <f>(I74*100)/I98</f>
        <v>0.73468001165787433</v>
      </c>
      <c r="K74" s="12"/>
      <c r="L74" s="12"/>
    </row>
    <row r="75" spans="1:12" x14ac:dyDescent="0.25">
      <c r="A75" s="21" t="s">
        <v>11</v>
      </c>
      <c r="B75" s="42">
        <v>228394.19</v>
      </c>
      <c r="C75" s="38">
        <f>(B75*100)/B98</f>
        <v>0.56332035868392738</v>
      </c>
      <c r="D75" s="12"/>
      <c r="E75" s="12"/>
      <c r="H75" s="21" t="s">
        <v>11</v>
      </c>
      <c r="I75" s="42">
        <v>229538.57</v>
      </c>
      <c r="J75" s="38">
        <f>(I75*100)/I98</f>
        <v>0.57112521694738549</v>
      </c>
      <c r="K75" s="12"/>
      <c r="L75" s="12"/>
    </row>
    <row r="76" spans="1:12" x14ac:dyDescent="0.25">
      <c r="A76" s="21" t="s">
        <v>12</v>
      </c>
      <c r="B76" s="42">
        <v>935086.63</v>
      </c>
      <c r="C76" s="38">
        <f>(B76*100)/B98</f>
        <v>2.306334218975294</v>
      </c>
      <c r="D76" s="12"/>
      <c r="E76" s="12"/>
      <c r="H76" s="21" t="s">
        <v>12</v>
      </c>
      <c r="I76" s="42">
        <v>940501.99</v>
      </c>
      <c r="J76" s="38">
        <f>(I76*100)/I98</f>
        <v>2.3401052079317117</v>
      </c>
      <c r="K76" s="12"/>
      <c r="L76" s="12"/>
    </row>
    <row r="77" spans="1:12" x14ac:dyDescent="0.25">
      <c r="A77" s="21" t="s">
        <v>14</v>
      </c>
      <c r="B77" s="42">
        <v>212035.02</v>
      </c>
      <c r="C77" s="38">
        <f>(B77*100)/B98</f>
        <v>0.52297146227736235</v>
      </c>
      <c r="D77" s="12"/>
      <c r="E77" s="12"/>
      <c r="H77" s="21" t="s">
        <v>14</v>
      </c>
      <c r="I77" s="42">
        <v>214407.66</v>
      </c>
      <c r="J77" s="38">
        <f>(I77*100)/I98</f>
        <v>0.53347732075128496</v>
      </c>
      <c r="K77" s="12"/>
      <c r="L77" s="12"/>
    </row>
    <row r="78" spans="1:12" x14ac:dyDescent="0.25">
      <c r="A78" s="25" t="s">
        <v>15</v>
      </c>
      <c r="B78" s="42">
        <v>1266302.8899999999</v>
      </c>
      <c r="C78" s="38">
        <f>(B78*100)/B98</f>
        <v>3.1232589506646109</v>
      </c>
      <c r="D78" s="12">
        <f>SUM(C78:C82)</f>
        <v>24.636265058062321</v>
      </c>
      <c r="E78" s="12"/>
      <c r="H78" s="25" t="s">
        <v>15</v>
      </c>
      <c r="I78" s="42">
        <v>1557773.48</v>
      </c>
      <c r="J78" s="38">
        <f>(I78*100)/I98</f>
        <v>3.8759661032996924</v>
      </c>
      <c r="K78" s="12">
        <f>SUM(J78:J82)</f>
        <v>22.837417696216932</v>
      </c>
      <c r="L78" s="12"/>
    </row>
    <row r="79" spans="1:12" x14ac:dyDescent="0.25">
      <c r="A79" s="25" t="s">
        <v>16</v>
      </c>
      <c r="B79" s="42">
        <v>1314740</v>
      </c>
      <c r="C79" s="38">
        <f>(B79*100)/B98</f>
        <v>3.2427261322895591</v>
      </c>
      <c r="D79" s="12"/>
      <c r="E79" s="12"/>
      <c r="H79" s="25" t="s">
        <v>16</v>
      </c>
      <c r="I79" s="42">
        <v>1333020</v>
      </c>
      <c r="J79" s="38">
        <f>(I79*100)/I98</f>
        <v>3.3167468835202896</v>
      </c>
      <c r="K79" s="12"/>
      <c r="L79" s="12"/>
    </row>
    <row r="80" spans="1:12" x14ac:dyDescent="0.25">
      <c r="A80" s="25" t="s">
        <v>18</v>
      </c>
      <c r="B80" s="42">
        <v>4171597.54</v>
      </c>
      <c r="C80" s="38">
        <f>(B80*100)/B98</f>
        <v>10.288991250249357</v>
      </c>
      <c r="D80" s="12"/>
      <c r="E80" s="12"/>
      <c r="H80" s="25" t="s">
        <v>18</v>
      </c>
      <c r="I80" s="42">
        <v>3473119.33</v>
      </c>
      <c r="J80" s="38">
        <f>(I80*100)/I98</f>
        <v>8.6416240670594409</v>
      </c>
      <c r="K80" s="12"/>
      <c r="L80" s="12"/>
    </row>
    <row r="81" spans="1:12" x14ac:dyDescent="0.25">
      <c r="A81" s="25" t="s">
        <v>19</v>
      </c>
      <c r="B81" s="42">
        <v>1579552.27</v>
      </c>
      <c r="C81" s="38">
        <f>(B81*100)/B98</f>
        <v>3.8958694671541854</v>
      </c>
      <c r="D81" s="12"/>
      <c r="E81" s="12"/>
      <c r="H81" s="25" t="s">
        <v>19</v>
      </c>
      <c r="I81" s="42">
        <v>1153811.7</v>
      </c>
      <c r="J81" s="38">
        <f>(I81*100)/I98</f>
        <v>2.8708506700156393</v>
      </c>
      <c r="K81" s="12"/>
      <c r="L81" s="12"/>
    </row>
    <row r="82" spans="1:12" x14ac:dyDescent="0.25">
      <c r="A82" s="25" t="s">
        <v>20</v>
      </c>
      <c r="B82" s="42">
        <v>1656403.87</v>
      </c>
      <c r="C82" s="38">
        <f>(B82*100)/B98</f>
        <v>4.0854192577046087</v>
      </c>
      <c r="D82" s="12"/>
      <c r="E82" s="12"/>
      <c r="H82" s="25" t="s">
        <v>20</v>
      </c>
      <c r="I82" s="42">
        <v>1660767.43</v>
      </c>
      <c r="J82" s="38">
        <f>(I82*100)/I98</f>
        <v>4.1322299723218716</v>
      </c>
      <c r="K82" s="12"/>
      <c r="L82" s="12"/>
    </row>
    <row r="83" spans="1:12" x14ac:dyDescent="0.25">
      <c r="A83" s="26" t="s">
        <v>21</v>
      </c>
      <c r="B83" s="42">
        <v>584955.93000000005</v>
      </c>
      <c r="C83" s="38">
        <f>(B83*100)/B98</f>
        <v>1.4427581730598769</v>
      </c>
      <c r="D83" s="12">
        <f>SUM(C83:C87)</f>
        <v>16.610344317326735</v>
      </c>
      <c r="E83" s="12"/>
      <c r="H83" s="26" t="s">
        <v>21</v>
      </c>
      <c r="I83" s="42">
        <v>587859.55000000005</v>
      </c>
      <c r="J83" s="38">
        <f>(I83*100)/I98</f>
        <v>1.4626797275435779</v>
      </c>
      <c r="K83" s="12">
        <f>SUM(J83:J87)</f>
        <v>18.701740374286967</v>
      </c>
      <c r="L83" s="12"/>
    </row>
    <row r="84" spans="1:12" x14ac:dyDescent="0.25">
      <c r="A84" s="26" t="s">
        <v>22</v>
      </c>
      <c r="B84" s="42">
        <v>3495452.92</v>
      </c>
      <c r="C84" s="38">
        <f>(B84*100)/B98</f>
        <v>8.6213217273923703</v>
      </c>
      <c r="D84" s="12"/>
      <c r="E84" s="12"/>
      <c r="H84" s="26" t="s">
        <v>22</v>
      </c>
      <c r="I84" s="42">
        <v>3496648.5</v>
      </c>
      <c r="J84" s="38">
        <f>(I84*100)/I98</f>
        <v>8.7001680508476209</v>
      </c>
      <c r="K84" s="12"/>
      <c r="L84" s="12"/>
    </row>
    <row r="85" spans="1:12" x14ac:dyDescent="0.25">
      <c r="A85" s="26" t="s">
        <v>23</v>
      </c>
      <c r="B85" s="42">
        <v>684575.96</v>
      </c>
      <c r="C85" s="38">
        <f>(B85*100)/B98</f>
        <v>1.6884649094339657</v>
      </c>
      <c r="D85" s="12"/>
      <c r="E85" s="12"/>
      <c r="H85" s="26" t="s">
        <v>23</v>
      </c>
      <c r="I85" s="42">
        <v>1459826.08</v>
      </c>
      <c r="J85" s="38">
        <f>(I85*100)/I98</f>
        <v>3.6322587818049548</v>
      </c>
      <c r="K85" s="12"/>
      <c r="L85" s="12"/>
    </row>
    <row r="86" spans="1:12" x14ac:dyDescent="0.25">
      <c r="A86" s="26" t="s">
        <v>24</v>
      </c>
      <c r="B86" s="42">
        <v>748328.09</v>
      </c>
      <c r="C86" s="38">
        <f>(B86*100)/B98</f>
        <v>1.8457056550871906</v>
      </c>
      <c r="D86" s="12"/>
      <c r="E86" s="12"/>
      <c r="H86" s="26" t="s">
        <v>24</v>
      </c>
      <c r="I86" s="42">
        <v>745634.87</v>
      </c>
      <c r="J86" s="38">
        <f>(I86*100)/I98</f>
        <v>1.8552475816691094</v>
      </c>
      <c r="K86" s="12"/>
      <c r="L86" s="12"/>
    </row>
    <row r="87" spans="1:12" x14ac:dyDescent="0.25">
      <c r="A87" s="26" t="s">
        <v>25</v>
      </c>
      <c r="B87" s="42">
        <v>1221231.8</v>
      </c>
      <c r="C87" s="38">
        <f>(B87*100)/B98</f>
        <v>3.0120938523533294</v>
      </c>
      <c r="D87" s="12"/>
      <c r="E87" s="12"/>
      <c r="H87" s="26" t="s">
        <v>25</v>
      </c>
      <c r="I87" s="42">
        <v>1226370</v>
      </c>
      <c r="J87" s="38">
        <f>(I87*100)/I98</f>
        <v>3.0513862324217023</v>
      </c>
      <c r="K87" s="12"/>
      <c r="L87" s="12"/>
    </row>
    <row r="88" spans="1:12" x14ac:dyDescent="0.25">
      <c r="A88" s="24" t="s">
        <v>26</v>
      </c>
      <c r="B88" s="42">
        <v>2779683.54</v>
      </c>
      <c r="C88" s="38">
        <f>(B88*100)/B98</f>
        <v>6.855920147445997</v>
      </c>
      <c r="D88" s="12">
        <f>SUM(C88:C95)</f>
        <v>32.722204177000179</v>
      </c>
      <c r="E88" s="12"/>
      <c r="H88" s="24" t="s">
        <v>26</v>
      </c>
      <c r="I88" s="42">
        <v>2769679.5</v>
      </c>
      <c r="J88" s="38">
        <f>(I88*100)/I98</f>
        <v>6.8913638579879031</v>
      </c>
      <c r="K88" s="12">
        <f>SUM(J88:J95)</f>
        <v>33.218376553075835</v>
      </c>
      <c r="L88" s="12"/>
    </row>
    <row r="89" spans="1:12" x14ac:dyDescent="0.25">
      <c r="A89" s="24" t="s">
        <v>27</v>
      </c>
      <c r="B89" s="42">
        <v>195148.35</v>
      </c>
      <c r="C89" s="38">
        <f>(B89*100)/B98</f>
        <v>0.48132151924957728</v>
      </c>
      <c r="D89" s="12"/>
      <c r="E89" s="12"/>
      <c r="H89" s="24" t="s">
        <v>27</v>
      </c>
      <c r="I89" s="42">
        <v>195969.42</v>
      </c>
      <c r="J89" s="38">
        <f>(I89*100)/I98</f>
        <v>0.48760030836017365</v>
      </c>
      <c r="K89" s="12"/>
      <c r="L89" s="12"/>
    </row>
    <row r="90" spans="1:12" x14ac:dyDescent="0.25">
      <c r="A90" s="24" t="s">
        <v>28</v>
      </c>
      <c r="B90" s="42">
        <v>996440.51</v>
      </c>
      <c r="C90" s="38">
        <f>(B90*100)/B98</f>
        <v>2.4576598270752665</v>
      </c>
      <c r="D90" s="12"/>
      <c r="E90" s="12"/>
      <c r="H90" s="24" t="s">
        <v>28</v>
      </c>
      <c r="I90" s="42">
        <v>1001558.42</v>
      </c>
      <c r="J90" s="38">
        <f>(I90*100)/I98</f>
        <v>2.492022451424964</v>
      </c>
      <c r="K90" s="12"/>
      <c r="L90" s="12"/>
    </row>
    <row r="91" spans="1:12" x14ac:dyDescent="0.25">
      <c r="A91" s="24" t="s">
        <v>29</v>
      </c>
      <c r="B91" s="42">
        <v>3044108.79</v>
      </c>
      <c r="C91" s="38">
        <f>(B91*100)/B98</f>
        <v>7.5081089210530978</v>
      </c>
      <c r="D91" s="12"/>
      <c r="E91" s="12"/>
      <c r="H91" s="24" t="s">
        <v>29</v>
      </c>
      <c r="I91" s="42">
        <v>3059219.25</v>
      </c>
      <c r="J91" s="38">
        <f>(I91*100)/I98</f>
        <v>7.6117807035474172</v>
      </c>
      <c r="K91" s="12"/>
      <c r="L91" s="12"/>
    </row>
    <row r="92" spans="1:12" x14ac:dyDescent="0.25">
      <c r="A92" s="24" t="s">
        <v>30</v>
      </c>
      <c r="B92" s="42">
        <v>715992.23</v>
      </c>
      <c r="C92" s="38">
        <f>(B92*100)/B98</f>
        <v>1.7659512258981065</v>
      </c>
      <c r="D92" s="12"/>
      <c r="E92" s="12"/>
      <c r="H92" s="24" t="s">
        <v>30</v>
      </c>
      <c r="I92" s="42">
        <v>716237.13</v>
      </c>
      <c r="J92" s="38">
        <f>(I92*100)/I98</f>
        <v>1.7821017455019554</v>
      </c>
      <c r="K92" s="12"/>
      <c r="L92" s="12"/>
    </row>
    <row r="93" spans="1:12" x14ac:dyDescent="0.25">
      <c r="A93" s="24" t="s">
        <v>31</v>
      </c>
      <c r="B93" s="42">
        <v>3998559</v>
      </c>
      <c r="C93" s="38">
        <f>(B93*100)/B98</f>
        <v>9.8622022307084354</v>
      </c>
      <c r="D93" s="12"/>
      <c r="E93" s="12"/>
      <c r="H93" s="24" t="s">
        <v>31</v>
      </c>
      <c r="I93" s="42">
        <v>4053603</v>
      </c>
      <c r="J93" s="38">
        <f>(I93*100)/I98</f>
        <v>10.085951536569967</v>
      </c>
      <c r="K93" s="12"/>
      <c r="L93" s="12"/>
    </row>
    <row r="94" spans="1:12" x14ac:dyDescent="0.25">
      <c r="A94" s="24" t="s">
        <v>33</v>
      </c>
      <c r="B94" s="42">
        <v>362637.3</v>
      </c>
      <c r="C94" s="38">
        <f>(B94*100)/B98</f>
        <v>0.8944228130679287</v>
      </c>
      <c r="D94" s="12"/>
      <c r="E94" s="12"/>
      <c r="H94" s="24" t="s">
        <v>33</v>
      </c>
      <c r="I94" s="42">
        <v>366726.3</v>
      </c>
      <c r="J94" s="38">
        <f>(I94*100)/I98</f>
        <v>0.91246816449110046</v>
      </c>
      <c r="K94" s="12"/>
      <c r="L94" s="12"/>
    </row>
    <row r="95" spans="1:12" x14ac:dyDescent="0.25">
      <c r="A95" s="24" t="s">
        <v>34</v>
      </c>
      <c r="B95" s="42">
        <v>1174412.74</v>
      </c>
      <c r="C95" s="38">
        <f>(B95*100)/B98</f>
        <v>2.8966174925017749</v>
      </c>
      <c r="D95" s="12"/>
      <c r="E95" s="12"/>
      <c r="H95" s="24" t="s">
        <v>34</v>
      </c>
      <c r="I95" s="42">
        <v>1187667.0900000001</v>
      </c>
      <c r="J95" s="38">
        <f>(I95*100)/I98</f>
        <v>2.955087785192354</v>
      </c>
      <c r="K95" s="12"/>
      <c r="L95" s="12"/>
    </row>
    <row r="96" spans="1:12" x14ac:dyDescent="0.25">
      <c r="A96" s="24" t="s">
        <v>35</v>
      </c>
      <c r="B96" s="42">
        <v>1063603.8899999999</v>
      </c>
      <c r="C96" s="38">
        <f>(B96*100)/B98</f>
        <v>2.6233142130823048</v>
      </c>
      <c r="D96" s="41"/>
      <c r="E96" s="41"/>
      <c r="H96" s="24" t="s">
        <v>35</v>
      </c>
      <c r="I96" s="42">
        <v>1063522.73</v>
      </c>
      <c r="J96" s="38">
        <f>(I96*100)/I98</f>
        <v>2.6461986318888617</v>
      </c>
      <c r="K96" s="41"/>
      <c r="L96" s="41"/>
    </row>
    <row r="97" spans="1:12" x14ac:dyDescent="0.25">
      <c r="B97" s="37"/>
      <c r="C97" s="43"/>
      <c r="D97" s="43"/>
      <c r="I97" s="37"/>
      <c r="J97" s="43"/>
      <c r="K97" s="43"/>
    </row>
    <row r="98" spans="1:12" x14ac:dyDescent="0.25">
      <c r="A98" t="s">
        <v>59</v>
      </c>
      <c r="B98" s="37">
        <f>SUM(B69:B96)</f>
        <v>40544281.150000006</v>
      </c>
      <c r="C98" s="38"/>
      <c r="D98" s="41">
        <f>SUM(C70:C96)</f>
        <v>99.999999999999986</v>
      </c>
      <c r="H98" t="s">
        <v>59</v>
      </c>
      <c r="I98" s="37">
        <f>SUM(I69:I96)</f>
        <v>40190585.740000002</v>
      </c>
      <c r="J98" s="38"/>
      <c r="K98" s="41">
        <f>SUM(J70:J96)</f>
        <v>100</v>
      </c>
    </row>
    <row r="100" spans="1:12" x14ac:dyDescent="0.25">
      <c r="A100" s="35" t="s">
        <v>64</v>
      </c>
      <c r="B100" s="36">
        <v>42917</v>
      </c>
      <c r="C100" s="21" t="s">
        <v>55</v>
      </c>
      <c r="D100" s="21" t="s">
        <v>56</v>
      </c>
      <c r="E100" s="21" t="s">
        <v>57</v>
      </c>
      <c r="H100" s="35" t="s">
        <v>65</v>
      </c>
      <c r="I100" s="36">
        <v>42948</v>
      </c>
      <c r="J100" s="21" t="s">
        <v>55</v>
      </c>
      <c r="K100" s="21" t="s">
        <v>56</v>
      </c>
      <c r="L100" s="21" t="s">
        <v>57</v>
      </c>
    </row>
    <row r="101" spans="1:12" x14ac:dyDescent="0.25">
      <c r="C101" s="37"/>
      <c r="J101" s="37"/>
    </row>
    <row r="102" spans="1:12" x14ac:dyDescent="0.25">
      <c r="A102" s="21" t="s">
        <v>5</v>
      </c>
      <c r="B102" s="42">
        <v>5739637.5999999996</v>
      </c>
      <c r="C102" s="38">
        <f>(B102*100)/B130</f>
        <v>14.143480845359086</v>
      </c>
      <c r="D102" s="12">
        <f>SUM(C102:C109)</f>
        <v>22.660378041248819</v>
      </c>
      <c r="E102" s="12">
        <f>SUM(C115:C127)</f>
        <v>50.416004036120249</v>
      </c>
      <c r="H102" s="21" t="s">
        <v>5</v>
      </c>
      <c r="I102" s="42">
        <v>5684779.5199999996</v>
      </c>
      <c r="J102" s="38">
        <f>(I102*100)/I131</f>
        <v>13.99091666095195</v>
      </c>
      <c r="K102" s="12">
        <f>SUM(J102:J110)</f>
        <v>23.974012590846534</v>
      </c>
      <c r="L102" s="12">
        <f>SUM(J115:J126)</f>
        <v>55.77337743224723</v>
      </c>
    </row>
    <row r="103" spans="1:12" x14ac:dyDescent="0.25">
      <c r="A103" s="21" t="s">
        <v>6</v>
      </c>
      <c r="B103" s="42">
        <v>211539.04</v>
      </c>
      <c r="C103" s="38">
        <f>(B103*100)/B130</f>
        <v>0.5212695589501416</v>
      </c>
      <c r="D103" s="12"/>
      <c r="E103" s="12"/>
      <c r="H103" s="21" t="s">
        <v>6</v>
      </c>
      <c r="I103" s="42">
        <v>210561.58</v>
      </c>
      <c r="J103" s="38">
        <f>(I103*100)/I131</f>
        <v>0.51821702273835357</v>
      </c>
      <c r="K103" s="12"/>
      <c r="L103" s="12"/>
    </row>
    <row r="104" spans="1:12" x14ac:dyDescent="0.25">
      <c r="A104" s="21" t="s">
        <v>7</v>
      </c>
      <c r="B104" s="42">
        <v>1048992.76</v>
      </c>
      <c r="C104" s="38">
        <f>(B104*100)/B130</f>
        <v>2.5849034454684667</v>
      </c>
      <c r="D104" s="12"/>
      <c r="E104" s="12"/>
      <c r="H104" s="21" t="s">
        <v>7</v>
      </c>
      <c r="I104" s="42">
        <v>350634</v>
      </c>
      <c r="J104" s="38">
        <f>(I104*100)/I131</f>
        <v>0.86295186211482589</v>
      </c>
      <c r="K104" s="12"/>
      <c r="L104" s="12"/>
    </row>
    <row r="105" spans="1:12" x14ac:dyDescent="0.25">
      <c r="A105" s="21" t="s">
        <v>9</v>
      </c>
      <c r="B105" s="42">
        <v>501232.91</v>
      </c>
      <c r="C105" s="38">
        <f>(B105*100)/B130</f>
        <v>1.2351264236000883</v>
      </c>
      <c r="D105" s="12"/>
      <c r="E105" s="12"/>
      <c r="H105" s="21" t="s">
        <v>9</v>
      </c>
      <c r="I105" s="42">
        <v>503214.49</v>
      </c>
      <c r="J105" s="38">
        <f>(I105*100)/I131</f>
        <v>1.238470545322651</v>
      </c>
      <c r="K105" s="12"/>
      <c r="L105" s="12"/>
    </row>
    <row r="106" spans="1:12" x14ac:dyDescent="0.25">
      <c r="A106" s="21" t="s">
        <v>10</v>
      </c>
      <c r="B106" s="42">
        <v>298272.2</v>
      </c>
      <c r="C106" s="38">
        <f>(B106*100)/B130</f>
        <v>0.73499538497049255</v>
      </c>
      <c r="D106" s="12"/>
      <c r="E106" s="12"/>
      <c r="H106" s="21" t="s">
        <v>10</v>
      </c>
      <c r="I106" s="42">
        <v>298685.23</v>
      </c>
      <c r="J106" s="38">
        <f>(I106*100)/I131</f>
        <v>0.73509977758772693</v>
      </c>
      <c r="K106" s="12"/>
      <c r="L106" s="12"/>
    </row>
    <row r="107" spans="1:12" x14ac:dyDescent="0.25">
      <c r="A107" s="21" t="s">
        <v>11</v>
      </c>
      <c r="B107" s="42">
        <v>230733.74</v>
      </c>
      <c r="C107" s="38">
        <f>(B107*100)/B130</f>
        <v>0.56856869013264244</v>
      </c>
      <c r="D107" s="12"/>
      <c r="E107" s="12"/>
      <c r="H107" s="21" t="s">
        <v>11</v>
      </c>
      <c r="I107" s="42">
        <v>232011.06</v>
      </c>
      <c r="J107" s="38">
        <f>(I107*100)/I131</f>
        <v>0.57100673710545635</v>
      </c>
      <c r="K107" s="12"/>
      <c r="L107" s="12"/>
    </row>
    <row r="108" spans="1:12" x14ac:dyDescent="0.25">
      <c r="A108" s="21" t="s">
        <v>12</v>
      </c>
      <c r="B108" s="42">
        <v>950026.43</v>
      </c>
      <c r="C108" s="38">
        <f>(B108*100)/B130</f>
        <v>2.3410329278088695</v>
      </c>
      <c r="D108" s="12"/>
      <c r="E108" s="12"/>
      <c r="H108" s="21" t="s">
        <v>12</v>
      </c>
      <c r="I108" s="42">
        <v>541560.4</v>
      </c>
      <c r="J108" s="38">
        <f>(I108*100)/I131</f>
        <v>1.3328443779771784</v>
      </c>
      <c r="K108" s="12"/>
      <c r="L108" s="12"/>
    </row>
    <row r="109" spans="1:12" x14ac:dyDescent="0.25">
      <c r="A109" s="21" t="s">
        <v>14</v>
      </c>
      <c r="B109" s="42">
        <v>215488.11</v>
      </c>
      <c r="C109" s="38">
        <f>(B109*100)/B130</f>
        <v>0.53100076495903359</v>
      </c>
      <c r="D109" s="12"/>
      <c r="E109" s="12"/>
      <c r="H109" s="21" t="s">
        <v>14</v>
      </c>
      <c r="I109" s="42">
        <v>0</v>
      </c>
      <c r="J109" s="38">
        <f>(I109*100)/I131</f>
        <v>0</v>
      </c>
      <c r="K109" s="12"/>
      <c r="L109" s="12"/>
    </row>
    <row r="110" spans="1:12" x14ac:dyDescent="0.25">
      <c r="A110" s="25" t="s">
        <v>15</v>
      </c>
      <c r="B110" s="42">
        <v>1364572.55</v>
      </c>
      <c r="C110" s="38">
        <f>(B110*100)/B130</f>
        <v>3.3625477892589948</v>
      </c>
      <c r="D110" s="12">
        <f>SUM(C110:C114)</f>
        <v>24.244646037414938</v>
      </c>
      <c r="E110" s="12"/>
      <c r="H110" s="21" t="s">
        <v>51</v>
      </c>
      <c r="I110" s="42">
        <v>1919657.83</v>
      </c>
      <c r="J110" s="38">
        <f>(I110*100)/I131</f>
        <v>4.7245056070483917</v>
      </c>
      <c r="K110" s="12">
        <f>SUM(J110:J114)</f>
        <v>24.977115583954635</v>
      </c>
      <c r="L110" s="12"/>
    </row>
    <row r="111" spans="1:12" x14ac:dyDescent="0.25">
      <c r="A111" s="25" t="s">
        <v>16</v>
      </c>
      <c r="B111" s="42">
        <v>1351130</v>
      </c>
      <c r="C111" s="38">
        <f>(B111*100)/B130</f>
        <v>3.329422971685533</v>
      </c>
      <c r="D111" s="12"/>
      <c r="E111" s="12"/>
      <c r="H111" s="25" t="s">
        <v>15</v>
      </c>
      <c r="I111" s="42">
        <v>615580.23</v>
      </c>
      <c r="J111" s="38">
        <f>(I111*100)/I131</f>
        <v>1.5150159589759487</v>
      </c>
      <c r="K111" s="12">
        <f>SUM(J111:J115)</f>
        <v>24.388425955760155</v>
      </c>
      <c r="L111" s="12"/>
    </row>
    <row r="112" spans="1:12" x14ac:dyDescent="0.25">
      <c r="A112" s="25" t="s">
        <v>18</v>
      </c>
      <c r="B112" s="42">
        <v>3495646.87</v>
      </c>
      <c r="C112" s="38">
        <f>(B112*100)/B130</f>
        <v>8.6138913279097</v>
      </c>
      <c r="D112" s="12"/>
      <c r="E112" s="12"/>
      <c r="H112" s="25" t="s">
        <v>16</v>
      </c>
      <c r="I112" s="42">
        <v>1324010</v>
      </c>
      <c r="J112" s="38">
        <f>(I112*100)/I131</f>
        <v>3.2585456486212134</v>
      </c>
      <c r="K112" s="12"/>
      <c r="L112" s="12"/>
    </row>
    <row r="113" spans="1:12" x14ac:dyDescent="0.25">
      <c r="A113" s="25" t="s">
        <v>19</v>
      </c>
      <c r="B113" s="42">
        <v>1946532.32</v>
      </c>
      <c r="C113" s="38">
        <f>(B113*100)/B130</f>
        <v>4.7965994547795807</v>
      </c>
      <c r="D113" s="12"/>
      <c r="E113" s="12"/>
      <c r="H113" s="25" t="s">
        <v>18</v>
      </c>
      <c r="I113" s="42">
        <v>4346537.7699999996</v>
      </c>
      <c r="J113" s="38">
        <f>(I113*100)/I131</f>
        <v>10.697344987576567</v>
      </c>
      <c r="K113" s="12"/>
      <c r="L113" s="12"/>
    </row>
    <row r="114" spans="1:12" x14ac:dyDescent="0.25">
      <c r="A114" s="25" t="s">
        <v>20</v>
      </c>
      <c r="B114" s="42">
        <v>1680960.87</v>
      </c>
      <c r="C114" s="38">
        <f>(B114*100)/B130</f>
        <v>4.142184493781131</v>
      </c>
      <c r="D114" s="12"/>
      <c r="E114" s="12"/>
      <c r="H114" s="25" t="s">
        <v>19</v>
      </c>
      <c r="I114" s="42">
        <v>1942898.39</v>
      </c>
      <c r="J114" s="38">
        <f>(I114*100)/I131</f>
        <v>4.7817033817325107</v>
      </c>
      <c r="K114" s="12"/>
      <c r="L114" s="12"/>
    </row>
    <row r="115" spans="1:12" x14ac:dyDescent="0.25">
      <c r="A115" s="26" t="s">
        <v>21</v>
      </c>
      <c r="B115" s="42">
        <v>591877.77</v>
      </c>
      <c r="C115" s="38">
        <f>(B115*100)/B130</f>
        <v>1.4584913693486241</v>
      </c>
      <c r="D115" s="12">
        <f>SUM(C115:C119)</f>
        <v>18.773983238208768</v>
      </c>
      <c r="E115" s="12"/>
      <c r="H115" s="25" t="s">
        <v>20</v>
      </c>
      <c r="I115" s="42">
        <v>1680461.87</v>
      </c>
      <c r="J115" s="38">
        <f>(I115*100)/I131</f>
        <v>4.1358159788539117</v>
      </c>
      <c r="K115" s="12"/>
      <c r="L115" s="12"/>
    </row>
    <row r="116" spans="1:12" x14ac:dyDescent="0.25">
      <c r="A116" s="26" t="s">
        <v>22</v>
      </c>
      <c r="B116" s="42">
        <v>3552167.07</v>
      </c>
      <c r="C116" s="38">
        <f>(B116*100)/B130</f>
        <v>8.7531670839392905</v>
      </c>
      <c r="D116" s="12"/>
      <c r="E116" s="12"/>
      <c r="H116" s="26" t="s">
        <v>21</v>
      </c>
      <c r="I116" s="42">
        <v>594283.5</v>
      </c>
      <c r="J116" s="38">
        <f>(I116*100)/I131</f>
        <v>1.462602180476269</v>
      </c>
      <c r="K116" s="12">
        <f>SUM(J116:J120)</f>
        <v>21.571973208538473</v>
      </c>
      <c r="L116" s="12"/>
    </row>
    <row r="117" spans="1:12" x14ac:dyDescent="0.25">
      <c r="A117" s="26" t="s">
        <v>23</v>
      </c>
      <c r="B117" s="42">
        <v>1467621.33</v>
      </c>
      <c r="C117" s="38">
        <f>(B117*100)/B130</f>
        <v>3.6164781848065504</v>
      </c>
      <c r="D117" s="12"/>
      <c r="E117" s="12"/>
      <c r="H117" s="26" t="s">
        <v>22</v>
      </c>
      <c r="I117" s="42">
        <v>3513753.47</v>
      </c>
      <c r="J117" s="38">
        <f>(I117*100)/I131</f>
        <v>8.6477640501175888</v>
      </c>
      <c r="K117" s="12"/>
      <c r="L117" s="12"/>
    </row>
    <row r="118" spans="1:12" x14ac:dyDescent="0.25">
      <c r="A118" s="26" t="s">
        <v>24</v>
      </c>
      <c r="B118" s="42">
        <v>762801.05</v>
      </c>
      <c r="C118" s="38">
        <f>(B118*100)/B130</f>
        <v>1.8796765216491713</v>
      </c>
      <c r="D118" s="12"/>
      <c r="E118" s="12"/>
      <c r="H118" s="26" t="s">
        <v>23</v>
      </c>
      <c r="I118" s="42">
        <v>1475475.44</v>
      </c>
      <c r="J118" s="38">
        <f>(I118*100)/I131</f>
        <v>3.6313200615248151</v>
      </c>
      <c r="K118" s="12"/>
      <c r="L118" s="12"/>
    </row>
    <row r="119" spans="1:12" x14ac:dyDescent="0.25">
      <c r="A119" s="26" t="s">
        <v>25</v>
      </c>
      <c r="B119" s="42">
        <v>1244298.01</v>
      </c>
      <c r="C119" s="38">
        <f>(B119*100)/B130</f>
        <v>3.0661700784651331</v>
      </c>
      <c r="D119" s="12"/>
      <c r="E119" s="12"/>
      <c r="H119" s="26" t="s">
        <v>24</v>
      </c>
      <c r="I119" s="42">
        <v>1940661.55</v>
      </c>
      <c r="J119" s="38">
        <f>(I119*100)/I131</f>
        <v>4.776198253184643</v>
      </c>
      <c r="K119" s="12"/>
      <c r="L119" s="12"/>
    </row>
    <row r="120" spans="1:12" x14ac:dyDescent="0.25">
      <c r="A120" s="24" t="s">
        <v>26</v>
      </c>
      <c r="B120" s="42">
        <v>2833443.72</v>
      </c>
      <c r="C120" s="38">
        <f>(B120*100)/B130</f>
        <v>6.9821058005862584</v>
      </c>
      <c r="D120" s="12">
        <f>SUM(C120:C127)</f>
        <v>31.642020797911474</v>
      </c>
      <c r="E120" s="12"/>
      <c r="H120" s="26" t="s">
        <v>25</v>
      </c>
      <c r="I120" s="42">
        <v>1240935.18</v>
      </c>
      <c r="J120" s="38">
        <f>(I120*100)/I131</f>
        <v>3.0540886632351585</v>
      </c>
      <c r="K120" s="12"/>
      <c r="L120" s="12"/>
    </row>
    <row r="121" spans="1:12" x14ac:dyDescent="0.25">
      <c r="A121" s="24" t="s">
        <v>27</v>
      </c>
      <c r="B121" s="42">
        <v>198834.26</v>
      </c>
      <c r="C121" s="38">
        <f>(B121*100)/B130</f>
        <v>0.48996273696986514</v>
      </c>
      <c r="D121" s="12"/>
      <c r="E121" s="12"/>
      <c r="H121" s="24" t="s">
        <v>26</v>
      </c>
      <c r="I121" s="42">
        <v>2820279.94</v>
      </c>
      <c r="J121" s="38">
        <f>(I121*100)/I131</f>
        <v>6.9410434410470447</v>
      </c>
      <c r="K121" s="12">
        <f>SUM(J121:J126)</f>
        <v>30.065588244854844</v>
      </c>
      <c r="L121" s="12"/>
    </row>
    <row r="122" spans="1:12" x14ac:dyDescent="0.25">
      <c r="A122" s="24" t="s">
        <v>28</v>
      </c>
      <c r="B122" s="42">
        <v>1065631.99</v>
      </c>
      <c r="C122" s="38">
        <f>(B122*100)/B130</f>
        <v>2.625905447195287</v>
      </c>
      <c r="D122" s="12"/>
      <c r="E122" s="12"/>
      <c r="H122" s="24" t="s">
        <v>27</v>
      </c>
      <c r="I122" s="42">
        <v>198296.88</v>
      </c>
      <c r="J122" s="38">
        <f>(I122*100)/I131</f>
        <v>0.48803214134271111</v>
      </c>
      <c r="K122" s="12"/>
      <c r="L122" s="12"/>
    </row>
    <row r="123" spans="1:12" x14ac:dyDescent="0.25">
      <c r="A123" s="24" t="s">
        <v>29</v>
      </c>
      <c r="B123" s="42">
        <v>2344963.7599999998</v>
      </c>
      <c r="C123" s="38">
        <f>(B123*100)/B130</f>
        <v>5.7784048983547702</v>
      </c>
      <c r="D123" s="12"/>
      <c r="E123" s="12"/>
      <c r="H123" s="24" t="s">
        <v>28</v>
      </c>
      <c r="I123" s="42">
        <v>1071334.82</v>
      </c>
      <c r="J123" s="38">
        <f>(I123*100)/I131</f>
        <v>2.6366820612588961</v>
      </c>
      <c r="K123" s="12"/>
      <c r="L123" s="12"/>
    </row>
    <row r="124" spans="1:12" x14ac:dyDescent="0.25">
      <c r="A124" s="24" t="s">
        <v>30</v>
      </c>
      <c r="B124" s="42">
        <v>727609.3</v>
      </c>
      <c r="C124" s="38">
        <f>(B124*100)/B130</f>
        <v>1.7929578336888607</v>
      </c>
      <c r="D124" s="12"/>
      <c r="E124" s="12"/>
      <c r="H124" s="24" t="s">
        <v>29</v>
      </c>
      <c r="I124" s="42">
        <v>6354845.6699999999</v>
      </c>
      <c r="J124" s="38">
        <f>(I124*100)/I131</f>
        <v>15.640028931532134</v>
      </c>
      <c r="K124" s="12"/>
      <c r="L124" s="12"/>
    </row>
    <row r="125" spans="1:12" x14ac:dyDescent="0.25">
      <c r="A125" s="24" t="s">
        <v>31</v>
      </c>
      <c r="B125" s="42">
        <v>4108080</v>
      </c>
      <c r="C125" s="38">
        <f>(B125*100)/B130</f>
        <v>10.123034735015805</v>
      </c>
      <c r="D125" s="12"/>
      <c r="E125" s="12"/>
      <c r="H125" s="24" t="s">
        <v>30</v>
      </c>
      <c r="I125" s="42">
        <v>719740.83</v>
      </c>
      <c r="J125" s="38">
        <f>(I125*100)/I131</f>
        <v>1.7713675498912551</v>
      </c>
      <c r="K125" s="12"/>
      <c r="L125" s="12"/>
    </row>
    <row r="126" spans="1:12" x14ac:dyDescent="0.25">
      <c r="A126" s="24" t="s">
        <v>33</v>
      </c>
      <c r="B126" s="42">
        <v>368575.5</v>
      </c>
      <c r="C126" s="38">
        <f>(B126*100)/B130</f>
        <v>0.90823513392529309</v>
      </c>
      <c r="D126" s="12"/>
      <c r="E126" s="12"/>
      <c r="H126" s="24" t="s">
        <v>35</v>
      </c>
      <c r="I126" s="42">
        <v>1051730.75</v>
      </c>
      <c r="J126" s="38">
        <f>(I126*100)/I131</f>
        <v>2.5884341197828005</v>
      </c>
      <c r="K126" s="12"/>
      <c r="L126" s="12"/>
    </row>
    <row r="127" spans="1:12" x14ac:dyDescent="0.25">
      <c r="A127" s="24" t="s">
        <v>34</v>
      </c>
      <c r="B127" s="42">
        <v>1193670.2</v>
      </c>
      <c r="C127" s="38">
        <f>(B127*100)/B130</f>
        <v>2.9414142121753382</v>
      </c>
      <c r="D127" s="12"/>
      <c r="E127" s="12"/>
      <c r="H127" s="24"/>
      <c r="I127" s="42"/>
      <c r="J127" s="38"/>
      <c r="K127" s="39"/>
      <c r="L127" s="39"/>
    </row>
    <row r="128" spans="1:12" x14ac:dyDescent="0.25">
      <c r="A128" s="24" t="s">
        <v>35</v>
      </c>
      <c r="B128" s="42">
        <v>1087167.1499999999</v>
      </c>
      <c r="C128" s="38">
        <f>(B128*100)/B130</f>
        <v>2.6789718852159981</v>
      </c>
      <c r="D128" s="41"/>
      <c r="E128" s="41"/>
      <c r="H128" s="24"/>
      <c r="I128" s="42"/>
      <c r="J128" s="38"/>
      <c r="K128" s="41"/>
      <c r="L128" s="41"/>
    </row>
    <row r="129" spans="1:12" x14ac:dyDescent="0.25">
      <c r="B129" s="37"/>
      <c r="C129" s="43"/>
      <c r="D129" s="43"/>
      <c r="K129" s="41"/>
    </row>
    <row r="130" spans="1:12" x14ac:dyDescent="0.25">
      <c r="A130" t="s">
        <v>59</v>
      </c>
      <c r="B130" s="37">
        <f>SUM(B101:B128)</f>
        <v>40581506.509999998</v>
      </c>
      <c r="C130" s="38"/>
      <c r="D130" s="41">
        <f>SUM(C102:C128)</f>
        <v>100</v>
      </c>
    </row>
    <row r="131" spans="1:12" x14ac:dyDescent="0.25">
      <c r="B131" s="37"/>
      <c r="C131" s="38"/>
      <c r="D131" s="41"/>
      <c r="H131" t="s">
        <v>59</v>
      </c>
      <c r="I131" s="37">
        <f>SUM(I101:I129)</f>
        <v>40631930.399999999</v>
      </c>
      <c r="J131" s="38"/>
      <c r="K131" s="41">
        <f>SUM(J102:J129)</f>
        <v>100</v>
      </c>
    </row>
    <row r="133" spans="1:12" x14ac:dyDescent="0.25">
      <c r="A133" s="35" t="s">
        <v>66</v>
      </c>
      <c r="B133" s="36">
        <v>43344</v>
      </c>
      <c r="C133" s="21" t="s">
        <v>55</v>
      </c>
      <c r="D133" s="21" t="s">
        <v>56</v>
      </c>
      <c r="E133" s="21" t="s">
        <v>57</v>
      </c>
      <c r="H133" s="35" t="s">
        <v>67</v>
      </c>
      <c r="I133" s="36">
        <v>43374</v>
      </c>
      <c r="J133" s="21" t="s">
        <v>55</v>
      </c>
      <c r="K133" s="21" t="s">
        <v>56</v>
      </c>
      <c r="L133" s="21" t="s">
        <v>57</v>
      </c>
    </row>
    <row r="134" spans="1:12" x14ac:dyDescent="0.25">
      <c r="C134" s="37"/>
      <c r="J134" s="37"/>
    </row>
    <row r="135" spans="1:12" x14ac:dyDescent="0.25">
      <c r="A135" s="21" t="s">
        <v>5</v>
      </c>
      <c r="B135" s="33">
        <v>5757592.5999999996</v>
      </c>
      <c r="C135" s="38">
        <f>(B135*100)/B161</f>
        <v>14.096119627682857</v>
      </c>
      <c r="D135" s="12">
        <f>SUM(C135:C142)</f>
        <v>20.66277858760726</v>
      </c>
      <c r="E135" s="12">
        <f>SUM(C147:C158)</f>
        <v>52.38738333750284</v>
      </c>
      <c r="H135" s="21" t="s">
        <v>5</v>
      </c>
      <c r="I135" s="33">
        <v>5226885.24</v>
      </c>
      <c r="J135" s="38">
        <f>(I135*100)/I161</f>
        <v>12.460529399352955</v>
      </c>
      <c r="K135" s="12">
        <f>SUM(J135:J142)</f>
        <v>18.929930448923219</v>
      </c>
      <c r="L135" s="12">
        <f>SUM(J147:J158)</f>
        <v>54.609143697462152</v>
      </c>
    </row>
    <row r="136" spans="1:12" x14ac:dyDescent="0.25">
      <c r="A136" s="21" t="s">
        <v>6</v>
      </c>
      <c r="B136" s="33">
        <v>210221.31</v>
      </c>
      <c r="C136" s="38">
        <f>(B136*100)/B161</f>
        <v>0.51467773771423186</v>
      </c>
      <c r="D136" s="12"/>
      <c r="E136" s="12"/>
      <c r="H136" s="21" t="s">
        <v>6</v>
      </c>
      <c r="I136" s="33">
        <v>225084.01</v>
      </c>
      <c r="J136" s="38">
        <f>(I136*100)/I161</f>
        <v>0.53658456138770216</v>
      </c>
      <c r="K136" s="12"/>
      <c r="L136" s="12"/>
    </row>
    <row r="137" spans="1:12" x14ac:dyDescent="0.25">
      <c r="A137" s="21" t="s">
        <v>7</v>
      </c>
      <c r="B137" s="33">
        <v>354899.95</v>
      </c>
      <c r="C137" s="38">
        <f>(B137*100)/B161</f>
        <v>0.86888956871638756</v>
      </c>
      <c r="D137" s="12"/>
      <c r="E137" s="12"/>
      <c r="H137" s="21" t="s">
        <v>7</v>
      </c>
      <c r="I137" s="33">
        <v>360964.36</v>
      </c>
      <c r="J137" s="38">
        <f>(I137*100)/I161</f>
        <v>0.86051382675825183</v>
      </c>
      <c r="K137" s="12"/>
      <c r="L137" s="12"/>
    </row>
    <row r="138" spans="1:12" x14ac:dyDescent="0.25">
      <c r="A138" s="21" t="s">
        <v>9</v>
      </c>
      <c r="B138" s="33">
        <v>506184.28</v>
      </c>
      <c r="C138" s="38">
        <f>(B138*100)/B161</f>
        <v>1.2392738875849802</v>
      </c>
      <c r="D138" s="12"/>
      <c r="E138" s="12"/>
      <c r="H138" s="21" t="s">
        <v>9</v>
      </c>
      <c r="I138" s="33">
        <v>510916.26</v>
      </c>
      <c r="J138" s="38">
        <f>(I138*100)/I161</f>
        <v>1.2179886846602084</v>
      </c>
      <c r="K138" s="12"/>
      <c r="L138" s="12"/>
    </row>
    <row r="139" spans="1:12" x14ac:dyDescent="0.25">
      <c r="A139" s="21" t="s">
        <v>10</v>
      </c>
      <c r="B139" s="33">
        <v>302183.59000000003</v>
      </c>
      <c r="C139" s="38">
        <f>(B139*100)/B161</f>
        <v>0.73982588385337811</v>
      </c>
      <c r="D139" s="12"/>
      <c r="E139" s="12"/>
      <c r="H139" s="21" t="s">
        <v>10</v>
      </c>
      <c r="I139" s="33">
        <v>308498.40999999997</v>
      </c>
      <c r="J139" s="38">
        <f>(I139*100)/I161</f>
        <v>0.73543866585037954</v>
      </c>
      <c r="K139" s="12"/>
      <c r="L139" s="12"/>
    </row>
    <row r="140" spans="1:12" x14ac:dyDescent="0.25">
      <c r="A140" s="21" t="s">
        <v>11</v>
      </c>
      <c r="B140" s="33">
        <v>233151.54</v>
      </c>
      <c r="C140" s="38">
        <f>(B140*100)/B161</f>
        <v>0.57081704586366266</v>
      </c>
      <c r="D140" s="12"/>
      <c r="E140" s="12"/>
      <c r="H140" s="21" t="s">
        <v>11</v>
      </c>
      <c r="I140" s="33">
        <v>234389.07</v>
      </c>
      <c r="J140" s="38">
        <f>(I140*100)/I161</f>
        <v>0.55876717462080683</v>
      </c>
      <c r="K140" s="12"/>
      <c r="L140" s="12"/>
    </row>
    <row r="141" spans="1:12" x14ac:dyDescent="0.25">
      <c r="A141" s="21" t="s">
        <v>12</v>
      </c>
      <c r="B141" s="33">
        <v>547468.91</v>
      </c>
      <c r="C141" s="38">
        <f>(B141*100)/B161</f>
        <v>1.340349653741937</v>
      </c>
      <c r="D141" s="12"/>
      <c r="E141" s="12"/>
      <c r="H141" s="21" t="s">
        <v>12</v>
      </c>
      <c r="I141" s="33">
        <v>561079.56000000006</v>
      </c>
      <c r="J141" s="38">
        <f>(I141*100)/I161</f>
        <v>1.3375744887706815</v>
      </c>
      <c r="K141" s="12"/>
      <c r="L141" s="12"/>
    </row>
    <row r="142" spans="1:12" x14ac:dyDescent="0.25">
      <c r="A142" s="21" t="s">
        <v>51</v>
      </c>
      <c r="B142" s="33">
        <v>1931182.37</v>
      </c>
      <c r="C142" s="38">
        <f>(B143*100)/B161</f>
        <v>1.2928251824498258</v>
      </c>
      <c r="D142" s="12">
        <f>SUM(C142:C146)</f>
        <v>26.082779882774378</v>
      </c>
      <c r="E142" s="12"/>
      <c r="H142" s="21" t="s">
        <v>51</v>
      </c>
      <c r="I142" s="33">
        <v>1998712.92</v>
      </c>
      <c r="J142" s="38">
        <f>(I143*100)/I161</f>
        <v>1.2225336475222335</v>
      </c>
      <c r="K142" s="12">
        <f>SUM(J142:J146)</f>
        <v>25.57306844320626</v>
      </c>
      <c r="L142" s="12"/>
    </row>
    <row r="143" spans="1:12" x14ac:dyDescent="0.25">
      <c r="A143" s="25" t="s">
        <v>15</v>
      </c>
      <c r="B143" s="33">
        <v>528057.43000000005</v>
      </c>
      <c r="C143" s="38">
        <f>(B144*100)/B161</f>
        <v>3.2598175428159277</v>
      </c>
      <c r="D143" s="12">
        <f>SUM(C143:C147)</f>
        <v>26.253484610310863</v>
      </c>
      <c r="E143" s="12"/>
      <c r="H143" s="25" t="s">
        <v>15</v>
      </c>
      <c r="I143" s="33">
        <v>512822.76</v>
      </c>
      <c r="J143" s="38">
        <f>(I144*100)/I161</f>
        <v>3.2098189330946152</v>
      </c>
      <c r="K143" s="12">
        <f>SUM(J143:J147)</f>
        <v>25.788931293422849</v>
      </c>
      <c r="L143" s="12"/>
    </row>
    <row r="144" spans="1:12" x14ac:dyDescent="0.25">
      <c r="A144" s="25" t="s">
        <v>16</v>
      </c>
      <c r="B144" s="33">
        <v>1331480</v>
      </c>
      <c r="C144" s="38">
        <f>(B145*100)/B161</f>
        <v>12.643019968458825</v>
      </c>
      <c r="D144" s="12"/>
      <c r="E144" s="12"/>
      <c r="H144" s="25" t="s">
        <v>16</v>
      </c>
      <c r="I144" s="33">
        <v>1346440</v>
      </c>
      <c r="J144" s="38">
        <f>(I145*100)/I161</f>
        <v>12.421809033448891</v>
      </c>
      <c r="K144" s="12"/>
      <c r="L144" s="12"/>
    </row>
    <row r="145" spans="1:12" x14ac:dyDescent="0.25">
      <c r="A145" s="25" t="s">
        <v>18</v>
      </c>
      <c r="B145" s="33">
        <v>5164070.6900000004</v>
      </c>
      <c r="C145" s="38">
        <f>(B146*100)/B161</f>
        <v>4.72842483872431</v>
      </c>
      <c r="D145" s="12"/>
      <c r="E145" s="12"/>
      <c r="H145" s="25" t="s">
        <v>18</v>
      </c>
      <c r="I145" s="33">
        <v>5210643</v>
      </c>
      <c r="J145" s="38">
        <f>(I146*100)/I161</f>
        <v>4.5830130336413726</v>
      </c>
      <c r="K145" s="12"/>
      <c r="L145" s="12"/>
    </row>
    <row r="146" spans="1:12" x14ac:dyDescent="0.25">
      <c r="A146" s="25" t="s">
        <v>19</v>
      </c>
      <c r="B146" s="33">
        <v>1931336.04</v>
      </c>
      <c r="C146" s="38">
        <f>(B147*100)/B161</f>
        <v>4.1586923503254924</v>
      </c>
      <c r="D146" s="12"/>
      <c r="E146" s="12"/>
      <c r="H146" s="25" t="s">
        <v>19</v>
      </c>
      <c r="I146" s="33">
        <v>1922461.11</v>
      </c>
      <c r="J146" s="38">
        <f>(I147*100)/I161</f>
        <v>4.1358937954991486</v>
      </c>
      <c r="K146" s="12"/>
      <c r="L146" s="12"/>
    </row>
    <row r="147" spans="1:12" x14ac:dyDescent="0.25">
      <c r="A147" s="25" t="s">
        <v>20</v>
      </c>
      <c r="B147" s="33">
        <v>1698627.49</v>
      </c>
      <c r="C147" s="38">
        <f>(B148*100)/B161</f>
        <v>1.4635299099863111</v>
      </c>
      <c r="D147" s="12"/>
      <c r="E147" s="12"/>
      <c r="H147" s="25" t="s">
        <v>20</v>
      </c>
      <c r="I147" s="33">
        <v>1734905.6</v>
      </c>
      <c r="J147" s="38">
        <f>(I148*100)/I161</f>
        <v>1.4383964977388226</v>
      </c>
      <c r="K147" s="12"/>
      <c r="L147" s="12"/>
    </row>
    <row r="148" spans="1:12" x14ac:dyDescent="0.25">
      <c r="A148" s="26" t="s">
        <v>21</v>
      </c>
      <c r="B148" s="33">
        <v>597782.17000000004</v>
      </c>
      <c r="C148" s="38">
        <f>(B149*100)/B161</f>
        <v>8.7043520081876835</v>
      </c>
      <c r="D148" s="12">
        <f>SUM(C148:C152)</f>
        <v>25.229770209625229</v>
      </c>
      <c r="E148" s="12"/>
      <c r="H148" s="26" t="s">
        <v>21</v>
      </c>
      <c r="I148" s="33">
        <v>603371.91</v>
      </c>
      <c r="J148" s="38">
        <f>(I149*100)/I161</f>
        <v>8.802498243813476</v>
      </c>
      <c r="K148" s="12">
        <f>SUM(J148:J152)</f>
        <v>27.606198350788141</v>
      </c>
      <c r="L148" s="12"/>
    </row>
    <row r="149" spans="1:12" x14ac:dyDescent="0.25">
      <c r="A149" s="26" t="s">
        <v>22</v>
      </c>
      <c r="B149" s="33">
        <v>3555312.67</v>
      </c>
      <c r="C149" s="38">
        <f>(B150*100)/B161</f>
        <v>3.6292807259916757</v>
      </c>
      <c r="D149" s="12"/>
      <c r="E149" s="12"/>
      <c r="H149" s="26" t="s">
        <v>22</v>
      </c>
      <c r="I149" s="33">
        <v>3692431.25</v>
      </c>
      <c r="J149" s="38">
        <f>(I150*100)/I161</f>
        <v>3.5531874563808121</v>
      </c>
      <c r="K149" s="12"/>
      <c r="L149" s="12"/>
    </row>
    <row r="150" spans="1:12" x14ac:dyDescent="0.25">
      <c r="A150" s="26" t="s">
        <v>23</v>
      </c>
      <c r="B150" s="33">
        <v>1482388.09</v>
      </c>
      <c r="C150" s="38">
        <f>(B151*100)/B161</f>
        <v>4.7426753151733863</v>
      </c>
      <c r="D150" s="12"/>
      <c r="E150" s="12"/>
      <c r="H150" s="26" t="s">
        <v>23</v>
      </c>
      <c r="I150" s="33">
        <v>1490474.64</v>
      </c>
      <c r="J150" s="38">
        <f>(I151*100)/I161</f>
        <v>6.8640575418111522</v>
      </c>
      <c r="K150" s="12"/>
      <c r="L150" s="12"/>
    </row>
    <row r="151" spans="1:12" x14ac:dyDescent="0.25">
      <c r="A151" s="26" t="s">
        <v>24</v>
      </c>
      <c r="B151" s="33">
        <v>1937156.68</v>
      </c>
      <c r="C151" s="38">
        <f>(B152*100)/B161</f>
        <v>3.0641699277183392</v>
      </c>
      <c r="D151" s="12"/>
      <c r="E151" s="12"/>
      <c r="H151" s="26" t="s">
        <v>24</v>
      </c>
      <c r="I151" s="33">
        <v>2879303.11</v>
      </c>
      <c r="J151" s="38">
        <f>(I152*100)/I161</f>
        <v>3.0760608548599833</v>
      </c>
      <c r="K151" s="12"/>
      <c r="L151" s="12"/>
    </row>
    <row r="152" spans="1:12" x14ac:dyDescent="0.25">
      <c r="A152" s="26" t="s">
        <v>25</v>
      </c>
      <c r="B152" s="33">
        <v>1251567.28</v>
      </c>
      <c r="C152" s="38">
        <f>(B153*100)/B161</f>
        <v>5.0892922325541416</v>
      </c>
      <c r="D152" s="12"/>
      <c r="E152" s="12"/>
      <c r="H152" s="26" t="s">
        <v>25</v>
      </c>
      <c r="I152" s="33">
        <v>1290331.78</v>
      </c>
      <c r="J152" s="38">
        <f>(I153*100)/I161</f>
        <v>5.3103942539227207</v>
      </c>
      <c r="K152" s="12"/>
      <c r="L152" s="12"/>
    </row>
    <row r="153" spans="1:12" x14ac:dyDescent="0.25">
      <c r="A153" s="24" t="s">
        <v>26</v>
      </c>
      <c r="B153" s="33">
        <v>2078733.16</v>
      </c>
      <c r="C153" s="38">
        <f>(B154*100)/B161</f>
        <v>0.4896430891341837</v>
      </c>
      <c r="D153" s="12">
        <f>SUM(C153:C158)</f>
        <v>25.694083217891311</v>
      </c>
      <c r="E153" s="12"/>
      <c r="H153" s="24" t="s">
        <v>26</v>
      </c>
      <c r="I153" s="33">
        <v>2227579.62</v>
      </c>
      <c r="J153" s="38">
        <f>(I154*100)/I161</f>
        <v>0.49154322848703247</v>
      </c>
      <c r="K153" s="12">
        <f>SUM(J153:J158)</f>
        <v>25.564548848935196</v>
      </c>
      <c r="L153" s="12"/>
    </row>
    <row r="154" spans="1:12" x14ac:dyDescent="0.25">
      <c r="A154" s="24" t="s">
        <v>27</v>
      </c>
      <c r="B154" s="33">
        <v>199995.85</v>
      </c>
      <c r="C154" s="38">
        <f>(B155*100)/B161</f>
        <v>2.6352012906472289</v>
      </c>
      <c r="D154" s="12"/>
      <c r="E154" s="12"/>
      <c r="H154" s="24" t="s">
        <v>27</v>
      </c>
      <c r="I154" s="33">
        <v>206190.28</v>
      </c>
      <c r="J154" s="38">
        <f>(I155*100)/I161</f>
        <v>2.5799503976031724</v>
      </c>
      <c r="K154" s="12"/>
      <c r="L154" s="12"/>
    </row>
    <row r="155" spans="1:12" x14ac:dyDescent="0.25">
      <c r="A155" s="24" t="s">
        <v>28</v>
      </c>
      <c r="B155" s="33">
        <v>1076354.05</v>
      </c>
      <c r="C155" s="38">
        <f>(B156*100)/B161</f>
        <v>15.649949602696367</v>
      </c>
      <c r="D155" s="12"/>
      <c r="E155" s="12"/>
      <c r="H155" s="24" t="s">
        <v>28</v>
      </c>
      <c r="I155" s="33">
        <v>1082225.6599999999</v>
      </c>
      <c r="J155" s="38">
        <f>(I156*100)/I161</f>
        <v>15.381190667214344</v>
      </c>
      <c r="K155" s="12"/>
      <c r="L155" s="12"/>
    </row>
    <row r="156" spans="1:12" x14ac:dyDescent="0.25">
      <c r="A156" s="24" t="s">
        <v>29</v>
      </c>
      <c r="B156" s="33">
        <v>6392258.04</v>
      </c>
      <c r="C156" s="38">
        <f>(B157*100)/B161</f>
        <v>1.7829587572439725</v>
      </c>
      <c r="D156" s="12"/>
      <c r="E156" s="12"/>
      <c r="H156" s="24" t="s">
        <v>29</v>
      </c>
      <c r="I156" s="33">
        <v>6452030.7199999997</v>
      </c>
      <c r="J156" s="38">
        <f>(I157*100)/I161</f>
        <v>1.803062624023192</v>
      </c>
      <c r="K156" s="12"/>
      <c r="L156" s="12"/>
    </row>
    <row r="157" spans="1:12" x14ac:dyDescent="0.25">
      <c r="A157" s="24" t="s">
        <v>30</v>
      </c>
      <c r="B157" s="33">
        <v>728253.62</v>
      </c>
      <c r="C157" s="38">
        <f>(B158*100)/B161</f>
        <v>2.56816523908478</v>
      </c>
      <c r="D157" s="12"/>
      <c r="E157" s="12"/>
      <c r="H157" s="24" t="s">
        <v>30</v>
      </c>
      <c r="I157" s="33">
        <v>756340.37</v>
      </c>
      <c r="J157" s="38">
        <f>(I158*100)/I161</f>
        <v>2.6544009658037262</v>
      </c>
      <c r="K157" s="12"/>
      <c r="L157" s="12"/>
    </row>
    <row r="158" spans="1:12" x14ac:dyDescent="0.25">
      <c r="A158" s="24" t="s">
        <v>35</v>
      </c>
      <c r="B158" s="33">
        <v>1048973.02</v>
      </c>
      <c r="C158" s="38">
        <f>(B158*100)/B161</f>
        <v>2.56816523908478</v>
      </c>
      <c r="D158" s="12"/>
      <c r="E158" s="12"/>
      <c r="H158" s="24" t="s">
        <v>35</v>
      </c>
      <c r="I158" s="33">
        <v>1113455.8400000001</v>
      </c>
      <c r="J158" s="38">
        <f>(I158*100)/I161</f>
        <v>2.6544009658037262</v>
      </c>
      <c r="K158" s="12"/>
      <c r="L158" s="12"/>
    </row>
    <row r="159" spans="1:12" x14ac:dyDescent="0.25">
      <c r="D159" s="41"/>
      <c r="I159" s="44"/>
      <c r="J159" s="38"/>
      <c r="K159" s="41"/>
      <c r="L159" s="41"/>
    </row>
    <row r="160" spans="1:12" x14ac:dyDescent="0.25">
      <c r="I160" s="37"/>
      <c r="J160" s="43"/>
      <c r="K160" s="43"/>
    </row>
    <row r="161" spans="1:12" x14ac:dyDescent="0.25">
      <c r="A161" t="s">
        <v>59</v>
      </c>
      <c r="B161" s="37">
        <f>SUM(B134:B159)</f>
        <v>40845230.830000006</v>
      </c>
      <c r="C161" s="38"/>
      <c r="D161" s="41">
        <f>SUM(C135:C159)</f>
        <v>97.840116625434675</v>
      </c>
      <c r="H161" t="s">
        <v>59</v>
      </c>
      <c r="I161" s="37">
        <f>SUM(I134:I159)</f>
        <v>41947537.480000004</v>
      </c>
      <c r="J161" s="38"/>
      <c r="K161" s="41">
        <f>SUM(J135:J159)</f>
        <v>97.889608942069415</v>
      </c>
    </row>
    <row r="163" spans="1:12" x14ac:dyDescent="0.25">
      <c r="A163" s="35" t="s">
        <v>68</v>
      </c>
      <c r="B163" s="36">
        <v>43405</v>
      </c>
      <c r="C163" s="21" t="s">
        <v>55</v>
      </c>
      <c r="D163" s="21" t="s">
        <v>56</v>
      </c>
      <c r="E163" s="21" t="s">
        <v>57</v>
      </c>
      <c r="H163" s="35" t="s">
        <v>69</v>
      </c>
      <c r="I163" s="36">
        <v>43435</v>
      </c>
      <c r="J163" s="21" t="s">
        <v>55</v>
      </c>
      <c r="K163" s="21" t="s">
        <v>56</v>
      </c>
      <c r="L163" s="21" t="s">
        <v>57</v>
      </c>
    </row>
    <row r="164" spans="1:12" x14ac:dyDescent="0.25">
      <c r="C164" s="37"/>
      <c r="J164" s="37"/>
    </row>
    <row r="165" spans="1:12" x14ac:dyDescent="0.25">
      <c r="A165" s="21" t="s">
        <v>5</v>
      </c>
      <c r="B165" s="33">
        <v>5757592.5999999996</v>
      </c>
      <c r="C165" s="38">
        <f>(B165*100)/B191</f>
        <v>100</v>
      </c>
      <c r="D165" s="12">
        <f>SUM(C165:C172)</f>
        <v>100</v>
      </c>
      <c r="E165" s="12">
        <f>SUM(C177:C188)</f>
        <v>0</v>
      </c>
      <c r="H165" s="21" t="s">
        <v>5</v>
      </c>
      <c r="I165" s="33">
        <v>5757592.5999999996</v>
      </c>
      <c r="J165" s="38">
        <f>(I165*100)/I191</f>
        <v>96.477415127711325</v>
      </c>
      <c r="K165" s="12">
        <f>SUM(J165:J172)</f>
        <v>100.00000000000001</v>
      </c>
      <c r="L165" s="12">
        <f>SUM(J177:J188)</f>
        <v>0</v>
      </c>
    </row>
    <row r="166" spans="1:12" x14ac:dyDescent="0.25">
      <c r="A166" s="21" t="s">
        <v>6</v>
      </c>
      <c r="B166" s="33"/>
      <c r="C166" s="38">
        <f>(B166*100)/B191</f>
        <v>0</v>
      </c>
      <c r="D166" s="12"/>
      <c r="E166" s="12"/>
      <c r="H166" s="21"/>
      <c r="I166" s="33">
        <v>210221.31</v>
      </c>
      <c r="J166" s="38">
        <f>(I166*100)/I191</f>
        <v>3.5225848722886877</v>
      </c>
      <c r="K166" s="12"/>
      <c r="L166" s="12"/>
    </row>
    <row r="167" spans="1:12" x14ac:dyDescent="0.25">
      <c r="A167" s="21" t="s">
        <v>7</v>
      </c>
      <c r="B167" s="33"/>
      <c r="C167" s="38">
        <f>(B167*100)/B191</f>
        <v>0</v>
      </c>
      <c r="D167" s="12"/>
      <c r="E167" s="12"/>
      <c r="H167" s="21"/>
      <c r="I167" s="33"/>
      <c r="J167" s="38">
        <f>(I167*100)/I191</f>
        <v>0</v>
      </c>
      <c r="K167" s="12"/>
      <c r="L167" s="12"/>
    </row>
    <row r="168" spans="1:12" x14ac:dyDescent="0.25">
      <c r="A168" s="21" t="s">
        <v>9</v>
      </c>
      <c r="B168" s="33"/>
      <c r="C168" s="38">
        <f>(B168*100)/B191</f>
        <v>0</v>
      </c>
      <c r="D168" s="12"/>
      <c r="E168" s="12"/>
      <c r="H168" s="21"/>
      <c r="I168" s="33"/>
      <c r="J168" s="38">
        <f>(I168*100)/I191</f>
        <v>0</v>
      </c>
      <c r="K168" s="12"/>
      <c r="L168" s="12"/>
    </row>
    <row r="169" spans="1:12" x14ac:dyDescent="0.25">
      <c r="A169" s="21" t="s">
        <v>10</v>
      </c>
      <c r="B169" s="33"/>
      <c r="C169" s="38">
        <f>(B169*100)/B191</f>
        <v>0</v>
      </c>
      <c r="D169" s="12"/>
      <c r="E169" s="12"/>
      <c r="H169" s="21"/>
      <c r="I169" s="33"/>
      <c r="J169" s="38">
        <f>(I169*100)/I191</f>
        <v>0</v>
      </c>
      <c r="K169" s="12"/>
      <c r="L169" s="12"/>
    </row>
    <row r="170" spans="1:12" x14ac:dyDescent="0.25">
      <c r="A170" s="21" t="s">
        <v>11</v>
      </c>
      <c r="B170" s="33"/>
      <c r="C170" s="38">
        <f>(B170*100)/B191</f>
        <v>0</v>
      </c>
      <c r="D170" s="12"/>
      <c r="E170" s="12"/>
      <c r="H170" s="21"/>
      <c r="I170" s="33"/>
      <c r="J170" s="38">
        <f>(I170*100)/I191</f>
        <v>0</v>
      </c>
      <c r="K170" s="12"/>
      <c r="L170" s="12"/>
    </row>
    <row r="171" spans="1:12" x14ac:dyDescent="0.25">
      <c r="A171" s="21" t="s">
        <v>12</v>
      </c>
      <c r="B171" s="33"/>
      <c r="C171" s="38">
        <f>(B171*100)/B191</f>
        <v>0</v>
      </c>
      <c r="D171" s="12"/>
      <c r="E171" s="12"/>
      <c r="H171" s="21"/>
      <c r="I171" s="33"/>
      <c r="J171" s="38">
        <f>(I171*100)/I191</f>
        <v>0</v>
      </c>
      <c r="K171" s="12"/>
      <c r="L171" s="12"/>
    </row>
    <row r="172" spans="1:12" x14ac:dyDescent="0.25">
      <c r="A172" s="21" t="s">
        <v>51</v>
      </c>
      <c r="B172" s="33"/>
      <c r="C172" s="38">
        <f>(B173*100)/B191</f>
        <v>0</v>
      </c>
      <c r="D172" s="12">
        <f>SUM(C172:C176)</f>
        <v>0</v>
      </c>
      <c r="E172" s="12"/>
      <c r="H172" s="21"/>
      <c r="I172" s="33"/>
      <c r="J172" s="38">
        <f>(I173*100)/I191</f>
        <v>0</v>
      </c>
      <c r="K172" s="12">
        <f>SUM(J172:J176)</f>
        <v>0</v>
      </c>
      <c r="L172" s="12"/>
    </row>
    <row r="173" spans="1:12" x14ac:dyDescent="0.25">
      <c r="A173" s="25" t="s">
        <v>15</v>
      </c>
      <c r="B173" s="33"/>
      <c r="C173" s="38">
        <f>(B174*100)/B191</f>
        <v>0</v>
      </c>
      <c r="D173" s="12">
        <f>SUM(C173:C177)</f>
        <v>0</v>
      </c>
      <c r="E173" s="12"/>
      <c r="H173" s="25"/>
      <c r="I173" s="33"/>
      <c r="J173" s="38">
        <f>(I174*100)/I191</f>
        <v>0</v>
      </c>
      <c r="K173" s="12">
        <f>SUM(J173:J177)</f>
        <v>0</v>
      </c>
      <c r="L173" s="12"/>
    </row>
    <row r="174" spans="1:12" x14ac:dyDescent="0.25">
      <c r="A174" s="25" t="s">
        <v>16</v>
      </c>
      <c r="B174" s="33"/>
      <c r="C174" s="38">
        <f>(B175*100)/B191</f>
        <v>0</v>
      </c>
      <c r="D174" s="12"/>
      <c r="E174" s="12"/>
      <c r="H174" s="25"/>
      <c r="I174" s="33"/>
      <c r="J174" s="38">
        <f>(I175*100)/I191</f>
        <v>0</v>
      </c>
      <c r="K174" s="12"/>
      <c r="L174" s="12"/>
    </row>
    <row r="175" spans="1:12" x14ac:dyDescent="0.25">
      <c r="A175" s="25" t="s">
        <v>18</v>
      </c>
      <c r="B175" s="33"/>
      <c r="C175" s="38">
        <f>(B176*100)/B191</f>
        <v>0</v>
      </c>
      <c r="D175" s="12"/>
      <c r="E175" s="12"/>
      <c r="H175" s="25"/>
      <c r="I175" s="33"/>
      <c r="J175" s="38">
        <f>(I176*100)/I191</f>
        <v>0</v>
      </c>
      <c r="K175" s="12"/>
      <c r="L175" s="12"/>
    </row>
    <row r="176" spans="1:12" x14ac:dyDescent="0.25">
      <c r="A176" s="25" t="s">
        <v>19</v>
      </c>
      <c r="B176" s="33"/>
      <c r="C176" s="38">
        <f>(B177*100)/B191</f>
        <v>0</v>
      </c>
      <c r="D176" s="12"/>
      <c r="E176" s="12"/>
      <c r="H176" s="25"/>
      <c r="I176" s="33"/>
      <c r="J176" s="38">
        <f>(I177*100)/I191</f>
        <v>0</v>
      </c>
      <c r="K176" s="12"/>
      <c r="L176" s="12"/>
    </row>
    <row r="177" spans="1:12" x14ac:dyDescent="0.25">
      <c r="A177" s="25" t="s">
        <v>20</v>
      </c>
      <c r="B177" s="33"/>
      <c r="C177" s="38">
        <f>(B178*100)/B191</f>
        <v>0</v>
      </c>
      <c r="D177" s="12"/>
      <c r="E177" s="12"/>
      <c r="H177" s="25"/>
      <c r="I177" s="33"/>
      <c r="J177" s="38">
        <f>(I178*100)/I191</f>
        <v>0</v>
      </c>
      <c r="K177" s="12"/>
      <c r="L177" s="12"/>
    </row>
    <row r="178" spans="1:12" x14ac:dyDescent="0.25">
      <c r="A178" s="26" t="s">
        <v>21</v>
      </c>
      <c r="B178" s="33"/>
      <c r="C178" s="38">
        <f>(B179*100)/B191</f>
        <v>0</v>
      </c>
      <c r="D178" s="12">
        <f>SUM(C178:C182)</f>
        <v>0</v>
      </c>
      <c r="E178" s="12"/>
      <c r="H178" s="26"/>
      <c r="I178" s="33"/>
      <c r="J178" s="38">
        <f>(I179*100)/I191</f>
        <v>0</v>
      </c>
      <c r="K178" s="12">
        <f>SUM(J178:J182)</f>
        <v>0</v>
      </c>
      <c r="L178" s="12"/>
    </row>
    <row r="179" spans="1:12" x14ac:dyDescent="0.25">
      <c r="A179" s="26" t="s">
        <v>22</v>
      </c>
      <c r="B179" s="33"/>
      <c r="C179" s="38">
        <f>(B180*100)/B191</f>
        <v>0</v>
      </c>
      <c r="D179" s="12"/>
      <c r="E179" s="12"/>
      <c r="H179" s="26"/>
      <c r="I179" s="33"/>
      <c r="J179" s="38">
        <f>(I180*100)/I191</f>
        <v>0</v>
      </c>
      <c r="K179" s="12"/>
      <c r="L179" s="12"/>
    </row>
    <row r="180" spans="1:12" x14ac:dyDescent="0.25">
      <c r="A180" s="26" t="s">
        <v>23</v>
      </c>
      <c r="B180" s="33"/>
      <c r="C180" s="38">
        <f>(B181*100)/B191</f>
        <v>0</v>
      </c>
      <c r="D180" s="12"/>
      <c r="E180" s="12"/>
      <c r="H180" s="26"/>
      <c r="I180" s="33"/>
      <c r="J180" s="38">
        <f>(I181*100)/I191</f>
        <v>0</v>
      </c>
      <c r="K180" s="12"/>
      <c r="L180" s="12"/>
    </row>
    <row r="181" spans="1:12" x14ac:dyDescent="0.25">
      <c r="A181" s="26" t="s">
        <v>24</v>
      </c>
      <c r="B181" s="33"/>
      <c r="C181" s="38">
        <f>(B182*100)/B191</f>
        <v>0</v>
      </c>
      <c r="D181" s="12"/>
      <c r="E181" s="12"/>
      <c r="H181" s="26"/>
      <c r="I181" s="33"/>
      <c r="J181" s="38">
        <f>(I182*100)/I191</f>
        <v>0</v>
      </c>
      <c r="K181" s="12"/>
      <c r="L181" s="12"/>
    </row>
    <row r="182" spans="1:12" x14ac:dyDescent="0.25">
      <c r="A182" s="26" t="s">
        <v>25</v>
      </c>
      <c r="B182" s="33"/>
      <c r="C182" s="38">
        <f>(B183*100)/B191</f>
        <v>0</v>
      </c>
      <c r="D182" s="12"/>
      <c r="E182" s="12"/>
      <c r="H182" s="26"/>
      <c r="I182" s="33"/>
      <c r="J182" s="38">
        <f>(I183*100)/I191</f>
        <v>0</v>
      </c>
      <c r="K182" s="12"/>
      <c r="L182" s="12"/>
    </row>
    <row r="183" spans="1:12" x14ac:dyDescent="0.25">
      <c r="A183" s="24" t="s">
        <v>26</v>
      </c>
      <c r="B183" s="33"/>
      <c r="C183" s="38">
        <f>(B184*100)/B191</f>
        <v>0</v>
      </c>
      <c r="D183" s="12">
        <f>SUM(C183:C188)</f>
        <v>0</v>
      </c>
      <c r="E183" s="12"/>
      <c r="H183" s="24"/>
      <c r="I183" s="33"/>
      <c r="J183" s="38">
        <f>(I184*100)/I191</f>
        <v>0</v>
      </c>
      <c r="K183" s="12">
        <f>SUM(J183:J188)</f>
        <v>0</v>
      </c>
      <c r="L183" s="12"/>
    </row>
    <row r="184" spans="1:12" x14ac:dyDescent="0.25">
      <c r="A184" s="24" t="s">
        <v>27</v>
      </c>
      <c r="B184" s="33"/>
      <c r="C184" s="38">
        <f>(B185*100)/B191</f>
        <v>0</v>
      </c>
      <c r="D184" s="12"/>
      <c r="E184" s="12"/>
      <c r="H184" s="24"/>
      <c r="I184" s="33"/>
      <c r="J184" s="38">
        <f>(I185*100)/I191</f>
        <v>0</v>
      </c>
      <c r="K184" s="12"/>
      <c r="L184" s="12"/>
    </row>
    <row r="185" spans="1:12" x14ac:dyDescent="0.25">
      <c r="A185" s="24" t="s">
        <v>28</v>
      </c>
      <c r="B185" s="33"/>
      <c r="C185" s="38">
        <f>(B186*100)/B191</f>
        <v>0</v>
      </c>
      <c r="D185" s="12"/>
      <c r="E185" s="12"/>
      <c r="H185" s="24"/>
      <c r="I185" s="33"/>
      <c r="J185" s="38">
        <f>(I186*100)/I191</f>
        <v>0</v>
      </c>
      <c r="K185" s="12"/>
      <c r="L185" s="12"/>
    </row>
    <row r="186" spans="1:12" x14ac:dyDescent="0.25">
      <c r="A186" s="24" t="s">
        <v>29</v>
      </c>
      <c r="B186" s="33"/>
      <c r="C186" s="38">
        <f>(B187*100)/B191</f>
        <v>0</v>
      </c>
      <c r="D186" s="12"/>
      <c r="E186" s="12"/>
      <c r="H186" s="24"/>
      <c r="I186" s="33"/>
      <c r="J186" s="38">
        <f>(I187*100)/I191</f>
        <v>0</v>
      </c>
      <c r="K186" s="12"/>
      <c r="L186" s="12"/>
    </row>
    <row r="187" spans="1:12" x14ac:dyDescent="0.25">
      <c r="A187" s="24" t="s">
        <v>30</v>
      </c>
      <c r="B187" s="33"/>
      <c r="C187" s="38">
        <f>(B188*100)/B191</f>
        <v>0</v>
      </c>
      <c r="D187" s="12"/>
      <c r="E187" s="12"/>
      <c r="H187" s="24"/>
      <c r="I187" s="33"/>
      <c r="J187" s="38">
        <f>(I188*100)/I191</f>
        <v>0</v>
      </c>
      <c r="K187" s="12"/>
      <c r="L187" s="12"/>
    </row>
    <row r="188" spans="1:12" x14ac:dyDescent="0.25">
      <c r="A188" s="24" t="s">
        <v>35</v>
      </c>
      <c r="B188" s="33"/>
      <c r="C188" s="38">
        <f>(B188*100)/B191</f>
        <v>0</v>
      </c>
      <c r="D188" s="12"/>
      <c r="E188" s="12"/>
      <c r="H188" s="24"/>
      <c r="I188" s="33"/>
      <c r="J188" s="38">
        <f>(I188*100)/I191</f>
        <v>0</v>
      </c>
      <c r="K188" s="12"/>
      <c r="L188" s="12"/>
    </row>
    <row r="189" spans="1:12" x14ac:dyDescent="0.25">
      <c r="D189" s="41"/>
      <c r="I189" s="44"/>
      <c r="J189" s="38"/>
      <c r="K189" s="41"/>
      <c r="L189" s="41"/>
    </row>
    <row r="190" spans="1:12" x14ac:dyDescent="0.25">
      <c r="I190" s="37"/>
      <c r="J190" s="43"/>
      <c r="K190" s="43"/>
    </row>
    <row r="191" spans="1:12" x14ac:dyDescent="0.25">
      <c r="A191" t="s">
        <v>59</v>
      </c>
      <c r="B191" s="37">
        <f>SUM(B164:B189)</f>
        <v>5757592.5999999996</v>
      </c>
      <c r="C191" s="38"/>
      <c r="D191" s="41">
        <f>SUM(C165:C189)</f>
        <v>100</v>
      </c>
      <c r="H191" t="s">
        <v>59</v>
      </c>
      <c r="I191" s="37">
        <f>SUM(I164:I189)</f>
        <v>5967813.9099999992</v>
      </c>
      <c r="J191" s="38"/>
      <c r="K191" s="41">
        <f>SUM(J165:J189)</f>
        <v>100.00000000000001</v>
      </c>
    </row>
  </sheetData>
  <mergeCells count="60">
    <mergeCell ref="D165:D172"/>
    <mergeCell ref="E165:E188"/>
    <mergeCell ref="K165:K172"/>
    <mergeCell ref="L165:L188"/>
    <mergeCell ref="D173:D177"/>
    <mergeCell ref="K173:K177"/>
    <mergeCell ref="D178:D182"/>
    <mergeCell ref="K178:K182"/>
    <mergeCell ref="D183:D188"/>
    <mergeCell ref="K183:K188"/>
    <mergeCell ref="D135:D142"/>
    <mergeCell ref="E135:E158"/>
    <mergeCell ref="K135:K142"/>
    <mergeCell ref="L135:L158"/>
    <mergeCell ref="D143:D147"/>
    <mergeCell ref="K143:K147"/>
    <mergeCell ref="D148:D152"/>
    <mergeCell ref="K148:K152"/>
    <mergeCell ref="D153:D158"/>
    <mergeCell ref="K153:K158"/>
    <mergeCell ref="D102:D109"/>
    <mergeCell ref="E102:E127"/>
    <mergeCell ref="K102:K110"/>
    <mergeCell ref="L102:L126"/>
    <mergeCell ref="D110:D114"/>
    <mergeCell ref="K111:K115"/>
    <mergeCell ref="D115:D119"/>
    <mergeCell ref="K116:K120"/>
    <mergeCell ref="D120:D127"/>
    <mergeCell ref="K121:K126"/>
    <mergeCell ref="D70:D77"/>
    <mergeCell ref="E70:E95"/>
    <mergeCell ref="K70:K77"/>
    <mergeCell ref="L70:L95"/>
    <mergeCell ref="D78:D82"/>
    <mergeCell ref="K78:K82"/>
    <mergeCell ref="D83:D87"/>
    <mergeCell ref="K83:K87"/>
    <mergeCell ref="D88:D95"/>
    <mergeCell ref="K88:K95"/>
    <mergeCell ref="D38:D45"/>
    <mergeCell ref="E38:E62"/>
    <mergeCell ref="K38:K45"/>
    <mergeCell ref="L38:L62"/>
    <mergeCell ref="D46:D50"/>
    <mergeCell ref="K46:K50"/>
    <mergeCell ref="D51:D54"/>
    <mergeCell ref="K51:K54"/>
    <mergeCell ref="D55:D62"/>
    <mergeCell ref="K55:K62"/>
    <mergeCell ref="D4:D11"/>
    <mergeCell ref="E4:E30"/>
    <mergeCell ref="K4:K11"/>
    <mergeCell ref="L4:L30"/>
    <mergeCell ref="D12:D16"/>
    <mergeCell ref="K12:K16"/>
    <mergeCell ref="D17:D21"/>
    <mergeCell ref="K17:K20"/>
    <mergeCell ref="D22:D30"/>
    <mergeCell ref="K22:K30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opLeftCell="A65" zoomScaleNormal="100" workbookViewId="0">
      <selection activeCell="F84" sqref="F84"/>
    </sheetView>
  </sheetViews>
  <sheetFormatPr defaultRowHeight="15" x14ac:dyDescent="0.25"/>
  <cols>
    <col min="1" max="1" width="22.5703125" customWidth="1"/>
    <col min="2" max="2" width="16.85546875" customWidth="1"/>
    <col min="3" max="3" width="8.7109375" customWidth="1"/>
    <col min="4" max="4" width="18.28515625" customWidth="1"/>
    <col min="5" max="5" width="8.7109375" customWidth="1"/>
    <col min="6" max="6" width="15.85546875" customWidth="1"/>
    <col min="7" max="7" width="8.7109375" customWidth="1"/>
    <col min="8" max="8" width="15.85546875" customWidth="1"/>
    <col min="9" max="10" width="8.7109375" customWidth="1"/>
    <col min="11" max="11" width="24.28515625" customWidth="1"/>
    <col min="12" max="12" width="15.85546875" customWidth="1"/>
    <col min="13" max="1025" width="8.7109375" customWidth="1"/>
  </cols>
  <sheetData>
    <row r="2" spans="1:9" ht="15.75" x14ac:dyDescent="0.25">
      <c r="A2" s="11" t="s">
        <v>70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B3" s="45"/>
      <c r="C3" s="43"/>
    </row>
    <row r="4" spans="1:9" x14ac:dyDescent="0.25">
      <c r="B4" s="45"/>
      <c r="C4" s="43"/>
    </row>
    <row r="5" spans="1:9" x14ac:dyDescent="0.25">
      <c r="A5" s="46" t="s">
        <v>71</v>
      </c>
      <c r="B5" s="36">
        <v>43101</v>
      </c>
      <c r="C5" s="21" t="s">
        <v>72</v>
      </c>
      <c r="D5" s="36">
        <v>43132</v>
      </c>
      <c r="F5" s="36">
        <v>43160</v>
      </c>
      <c r="G5" s="21"/>
      <c r="H5" s="36">
        <v>43191</v>
      </c>
    </row>
    <row r="7" spans="1:9" x14ac:dyDescent="0.25">
      <c r="A7" s="21" t="s">
        <v>5</v>
      </c>
      <c r="B7" s="33">
        <v>5601900.04</v>
      </c>
      <c r="C7" s="43">
        <f>(B7*100)/B35</f>
        <v>13.981699346144227</v>
      </c>
      <c r="D7" s="33">
        <v>5663688.5300000003</v>
      </c>
      <c r="E7" s="43">
        <f>(D7*100)/D35</f>
        <v>14.046581897139493</v>
      </c>
      <c r="F7" s="42">
        <v>5737384.0199999996</v>
      </c>
      <c r="G7" s="43">
        <f>(F7*100)/F35</f>
        <v>14.10028835241264</v>
      </c>
      <c r="H7" s="42">
        <v>5761919.75</v>
      </c>
      <c r="I7">
        <f>(H7*100)/H35</f>
        <v>14.094392308238287</v>
      </c>
    </row>
    <row r="8" spans="1:9" x14ac:dyDescent="0.25">
      <c r="A8" s="21" t="s">
        <v>6</v>
      </c>
      <c r="B8" s="33">
        <v>211603.45</v>
      </c>
      <c r="C8" s="43">
        <f>(B8*100)/B35</f>
        <v>0.52813791702482116</v>
      </c>
      <c r="D8" s="33">
        <v>212723.96</v>
      </c>
      <c r="E8" s="43">
        <f>(D8*100)/D35</f>
        <v>0.5275792462449953</v>
      </c>
      <c r="F8" s="42">
        <v>214632.67</v>
      </c>
      <c r="G8" s="43">
        <f>(F8*100)/F35</f>
        <v>0.52748474327298489</v>
      </c>
      <c r="H8" s="42">
        <v>214309.92</v>
      </c>
      <c r="I8" s="37">
        <f>(H8*100)/H35</f>
        <v>0.5242294615483255</v>
      </c>
    </row>
    <row r="9" spans="1:9" x14ac:dyDescent="0.25">
      <c r="A9" s="21" t="s">
        <v>7</v>
      </c>
      <c r="B9" s="33">
        <v>1040315.34</v>
      </c>
      <c r="C9" s="43">
        <f>(B9*100)/B35</f>
        <v>2.5965076501189781</v>
      </c>
      <c r="D9" s="33">
        <v>1016758.98</v>
      </c>
      <c r="E9" s="43">
        <f>(D9*100)/D35</f>
        <v>2.5216761491335076</v>
      </c>
      <c r="F9" s="42">
        <v>1027945.48</v>
      </c>
      <c r="G9" s="43">
        <f>(F9*100)/F35</f>
        <v>2.5262955430616651</v>
      </c>
      <c r="H9" s="42">
        <v>1034852.69</v>
      </c>
      <c r="I9" s="37">
        <f>(H9*100)/H35</f>
        <v>2.5313819745746544</v>
      </c>
    </row>
    <row r="10" spans="1:9" x14ac:dyDescent="0.25">
      <c r="A10" s="21" t="s">
        <v>9</v>
      </c>
      <c r="B10" s="33">
        <v>486481.79</v>
      </c>
      <c r="C10" s="43">
        <f>(B10*100)/B35</f>
        <v>1.2142026949045797</v>
      </c>
      <c r="D10" s="33">
        <v>489034.31</v>
      </c>
      <c r="E10" s="43">
        <f>(D10*100)/D35</f>
        <v>1.2128598614737212</v>
      </c>
      <c r="F10" s="42">
        <v>492133.8</v>
      </c>
      <c r="G10" s="43">
        <f>(F10*100)/F35</f>
        <v>1.2094760371240709</v>
      </c>
      <c r="H10" s="42">
        <v>494495.86</v>
      </c>
      <c r="I10" s="37">
        <f>(H10*100)/H35</f>
        <v>1.209600089560372</v>
      </c>
    </row>
    <row r="11" spans="1:9" x14ac:dyDescent="0.25">
      <c r="A11" s="21" t="s">
        <v>10</v>
      </c>
      <c r="B11" s="33">
        <v>708884.45</v>
      </c>
      <c r="C11" s="43">
        <f>(B11*100)/B35</f>
        <v>1.7692942002329641</v>
      </c>
      <c r="D11" s="33">
        <v>712857.63</v>
      </c>
      <c r="E11" s="43">
        <f>(D11*100)/D35</f>
        <v>1.7679667636658973</v>
      </c>
      <c r="F11" s="42">
        <v>723423.79</v>
      </c>
      <c r="G11" s="43">
        <f>(F11*100)/F35</f>
        <v>1.7778980811528819</v>
      </c>
      <c r="H11" s="42">
        <v>728420.87</v>
      </c>
      <c r="I11" s="37">
        <f>(H11*100)/H35</f>
        <v>1.7818105688279051</v>
      </c>
    </row>
    <row r="12" spans="1:9" x14ac:dyDescent="0.25">
      <c r="A12" s="21" t="s">
        <v>11</v>
      </c>
      <c r="B12" s="33">
        <v>164533.73000000001</v>
      </c>
      <c r="C12" s="43">
        <f>(B12*100)/B35</f>
        <v>0.41065729997561168</v>
      </c>
      <c r="D12" s="33">
        <v>224857.25</v>
      </c>
      <c r="E12" s="43">
        <f>(D12*100)/D35</f>
        <v>0.55767116439409303</v>
      </c>
      <c r="F12" s="42">
        <v>226070.52</v>
      </c>
      <c r="G12" s="43">
        <f>(F12*100)/F35</f>
        <v>0.55559458960180752</v>
      </c>
      <c r="H12" s="42">
        <v>227240.65</v>
      </c>
      <c r="I12" s="37">
        <f>(H12*100)/H35</f>
        <v>0.55585968018368681</v>
      </c>
    </row>
    <row r="13" spans="1:9" x14ac:dyDescent="0.25">
      <c r="A13" s="21" t="s">
        <v>12</v>
      </c>
      <c r="B13" s="33">
        <v>943924.6</v>
      </c>
      <c r="C13" s="43">
        <f>(B13*100)/B35</f>
        <v>2.355927429692132</v>
      </c>
      <c r="D13" s="33">
        <v>922795.52000000002</v>
      </c>
      <c r="E13" s="43">
        <f>(D13*100)/D35</f>
        <v>2.2886362442663182</v>
      </c>
      <c r="F13" s="42">
        <v>934475.86</v>
      </c>
      <c r="G13" s="43">
        <f>(F13*100)/F35</f>
        <v>2.2965830835860253</v>
      </c>
      <c r="H13" s="42">
        <v>939833.89</v>
      </c>
      <c r="I13" s="37">
        <f>(H13*100)/H35</f>
        <v>2.2989538426385874</v>
      </c>
    </row>
    <row r="14" spans="1:9" x14ac:dyDescent="0.25">
      <c r="A14" s="21" t="s">
        <v>14</v>
      </c>
      <c r="B14" s="33">
        <v>213767.7</v>
      </c>
      <c r="C14" s="43">
        <f>(B14*100)/B35</f>
        <v>0.53353963654745173</v>
      </c>
      <c r="D14" s="33">
        <v>208303.94</v>
      </c>
      <c r="E14" s="43">
        <f>(D14*100)/D35</f>
        <v>0.51661710159524454</v>
      </c>
      <c r="F14" s="42">
        <v>209496.58</v>
      </c>
      <c r="G14" s="43">
        <f>(F14*100)/F35</f>
        <v>0.51486220489112089</v>
      </c>
      <c r="H14" s="42">
        <v>210364.76</v>
      </c>
      <c r="I14" s="37">
        <f>(H14*100)/H35</f>
        <v>0.51457909584186645</v>
      </c>
    </row>
    <row r="15" spans="1:9" x14ac:dyDescent="0.25">
      <c r="A15" s="25" t="s">
        <v>15</v>
      </c>
      <c r="B15" s="33">
        <v>603918.09</v>
      </c>
      <c r="C15" s="43">
        <f>(B20*100)/B35</f>
        <v>1.4332520868626455</v>
      </c>
      <c r="D15" s="33">
        <v>633578.41</v>
      </c>
      <c r="E15" s="43">
        <f>(D20*100)/D35</f>
        <v>1.4317964606365274</v>
      </c>
      <c r="F15" s="42">
        <v>533377.54</v>
      </c>
      <c r="G15" s="43">
        <f>(F15*100)/F35</f>
        <v>1.3108373238541748</v>
      </c>
      <c r="H15" s="42">
        <v>511050.26</v>
      </c>
      <c r="I15" s="37">
        <f>(H15*100)/H35</f>
        <v>1.2500942682631386</v>
      </c>
    </row>
    <row r="16" spans="1:9" x14ac:dyDescent="0.25">
      <c r="A16" s="25" t="s">
        <v>16</v>
      </c>
      <c r="B16" s="33">
        <v>1315400</v>
      </c>
      <c r="C16" s="43">
        <f>(B21*100)/B35</f>
        <v>6.8543587970487332</v>
      </c>
      <c r="D16" s="33">
        <v>1287030</v>
      </c>
      <c r="E16" s="43">
        <f>(D21*100)/D35</f>
        <v>6.8906909295613747</v>
      </c>
      <c r="F16" s="42">
        <v>1296640</v>
      </c>
      <c r="G16" s="43">
        <f>(F16*100)/F35</f>
        <v>3.186643568835458</v>
      </c>
      <c r="H16" s="42">
        <v>1305490</v>
      </c>
      <c r="I16" s="37">
        <f>(H16*100)/H35</f>
        <v>3.1933954329166077</v>
      </c>
    </row>
    <row r="17" spans="1:9" x14ac:dyDescent="0.25">
      <c r="A17" s="25" t="s">
        <v>18</v>
      </c>
      <c r="B17" s="33">
        <v>4096247.07</v>
      </c>
      <c r="C17" s="43"/>
      <c r="D17" s="33">
        <v>4117946.44</v>
      </c>
      <c r="E17" s="43"/>
      <c r="F17" s="42">
        <v>4144448.47</v>
      </c>
      <c r="G17" s="43">
        <f>(F17*100)/F35</f>
        <v>10.185464017225639</v>
      </c>
      <c r="H17" s="42">
        <v>4164754.27</v>
      </c>
      <c r="I17" s="37">
        <f>(H17*100)/H35</f>
        <v>10.18752136365498</v>
      </c>
    </row>
    <row r="18" spans="1:9" x14ac:dyDescent="0.25">
      <c r="A18" s="25" t="s">
        <v>19</v>
      </c>
      <c r="B18" s="33">
        <v>2405899.59</v>
      </c>
      <c r="C18" s="43">
        <f>(B23*100)/B35</f>
        <v>1.9042530520089693</v>
      </c>
      <c r="D18" s="33">
        <v>2424140.4</v>
      </c>
      <c r="E18" s="43">
        <f>(D23*100)/D35</f>
        <v>1.9024655688233303</v>
      </c>
      <c r="F18" s="42">
        <v>2446955.86</v>
      </c>
      <c r="G18" s="43">
        <f>(F18*100)/F35</f>
        <v>6.013678549553644</v>
      </c>
      <c r="H18" s="42">
        <v>2408160.9700000002</v>
      </c>
      <c r="I18" s="37">
        <f>(H18*100)/H35</f>
        <v>5.8906695902121262</v>
      </c>
    </row>
    <row r="19" spans="1:9" x14ac:dyDescent="0.25">
      <c r="A19" s="25" t="s">
        <v>20</v>
      </c>
      <c r="B19" s="33">
        <v>880304.06</v>
      </c>
      <c r="C19" s="43">
        <f>(B15*100)/B35</f>
        <v>1.5073102168523647</v>
      </c>
      <c r="D19" s="33">
        <v>885319.63</v>
      </c>
      <c r="E19" s="43">
        <f>(D15*100)/D35</f>
        <v>1.5713454186585405</v>
      </c>
      <c r="F19" s="42">
        <v>898269.33</v>
      </c>
      <c r="G19" s="43">
        <f>(F19*100)/F35</f>
        <v>2.2076013261403595</v>
      </c>
      <c r="H19" s="42">
        <v>1671278.21</v>
      </c>
      <c r="I19" s="37">
        <f>(H19*100)/H35</f>
        <v>4.0881601566821981</v>
      </c>
    </row>
    <row r="20" spans="1:9" x14ac:dyDescent="0.25">
      <c r="A20" s="24" t="s">
        <v>21</v>
      </c>
      <c r="B20" s="33">
        <v>574246</v>
      </c>
      <c r="C20" s="43">
        <f>(B16*100)/B35</f>
        <v>3.2830873790311537</v>
      </c>
      <c r="D20" s="33">
        <v>577311.21</v>
      </c>
      <c r="E20" s="43">
        <f>(D16*100)/D35</f>
        <v>3.1919785495470108</v>
      </c>
      <c r="F20" s="42">
        <v>581001.1</v>
      </c>
      <c r="G20" s="43">
        <f>(F20*100)/F35</f>
        <v>1.4278777600577852</v>
      </c>
      <c r="H20" s="42">
        <v>583835.92000000004</v>
      </c>
      <c r="I20" s="37">
        <f>(H20*100)/H35</f>
        <v>1.4281372974903417</v>
      </c>
    </row>
    <row r="21" spans="1:9" x14ac:dyDescent="0.25">
      <c r="A21" s="24" t="s">
        <v>22</v>
      </c>
      <c r="B21" s="33">
        <v>2746263.66</v>
      </c>
      <c r="C21" s="43">
        <f>(B17*100)/B35</f>
        <v>10.22376239692135</v>
      </c>
      <c r="D21" s="33">
        <v>2778378.93</v>
      </c>
      <c r="E21" s="43">
        <f>(D17*100)/D35</f>
        <v>10.212968388198782</v>
      </c>
      <c r="F21" s="42">
        <v>3551017.32</v>
      </c>
      <c r="G21" s="43">
        <f>(F21*100)/F35</f>
        <v>8.7270379639694315</v>
      </c>
      <c r="H21" s="42">
        <v>3563645.51</v>
      </c>
      <c r="I21" s="37">
        <f>(H21*100)/H35</f>
        <v>8.7171324913770114</v>
      </c>
    </row>
    <row r="22" spans="1:9" x14ac:dyDescent="0.25">
      <c r="A22" s="24" t="s">
        <v>23</v>
      </c>
      <c r="B22" s="33"/>
      <c r="C22" s="43">
        <f>(B18*100)/B35</f>
        <v>6.0048491555004011</v>
      </c>
      <c r="D22" s="33">
        <v>674819.74</v>
      </c>
      <c r="E22" s="43">
        <f>(D18*100)/D35</f>
        <v>6.0121396998440684</v>
      </c>
      <c r="F22" s="42">
        <v>678227.32</v>
      </c>
      <c r="G22" s="43">
        <f>(F22*100)/F35</f>
        <v>1.6668225008379411</v>
      </c>
      <c r="H22" s="42">
        <v>681482.87</v>
      </c>
      <c r="I22" s="37">
        <f>(H22*100)/H35</f>
        <v>1.6669942203072425</v>
      </c>
    </row>
    <row r="23" spans="1:9" x14ac:dyDescent="0.25">
      <c r="A23" s="24" t="s">
        <v>24</v>
      </c>
      <c r="B23" s="33">
        <v>762956.99</v>
      </c>
      <c r="C23" s="43">
        <f>(B19*100)/B35</f>
        <v>2.1971378661212433</v>
      </c>
      <c r="D23" s="33">
        <v>767088.57</v>
      </c>
      <c r="E23" s="43">
        <f>(D19*100)/D35</f>
        <v>2.1956918397029566</v>
      </c>
      <c r="F23" s="42">
        <v>774118.26</v>
      </c>
      <c r="G23" s="43">
        <f>(F23*100)/F35</f>
        <v>1.9024856357563356</v>
      </c>
      <c r="H23" s="42">
        <v>772876.58</v>
      </c>
      <c r="I23" s="37">
        <f>(H23*100)/H35</f>
        <v>1.8905549186743729</v>
      </c>
    </row>
    <row r="24" spans="1:9" x14ac:dyDescent="0.25">
      <c r="A24" s="24" t="s">
        <v>44</v>
      </c>
      <c r="B24" s="33">
        <v>1210024.02</v>
      </c>
      <c r="C24" s="43"/>
      <c r="D24" s="33">
        <v>1216458.6200000001</v>
      </c>
      <c r="E24" s="43"/>
      <c r="F24" s="42">
        <v>1235916.8500000001</v>
      </c>
      <c r="G24" s="43"/>
      <c r="H24" s="42">
        <v>1240925.81</v>
      </c>
      <c r="I24" s="37"/>
    </row>
    <row r="25" spans="1:9" x14ac:dyDescent="0.25">
      <c r="A25" s="26" t="s">
        <v>26</v>
      </c>
      <c r="B25" s="33">
        <v>4253268.34</v>
      </c>
      <c r="C25" s="43">
        <f>(B25*100)/B35</f>
        <v>10.615669459241893</v>
      </c>
      <c r="D25" s="33">
        <v>3568116.33</v>
      </c>
      <c r="E25" s="43">
        <f>(D25*100)/D35</f>
        <v>8.8493281334921523</v>
      </c>
      <c r="F25" s="42">
        <v>3600814.94</v>
      </c>
      <c r="G25" s="43">
        <f>(F25*100)/F35</f>
        <v>8.8494214054152547</v>
      </c>
      <c r="H25" s="42">
        <v>2870869.52</v>
      </c>
      <c r="I25" s="37">
        <f>(H25*100)/H35</f>
        <v>7.0225138558453093</v>
      </c>
    </row>
    <row r="26" spans="1:9" x14ac:dyDescent="0.25">
      <c r="A26" s="26" t="s">
        <v>27</v>
      </c>
      <c r="B26" s="33">
        <v>134964.82</v>
      </c>
      <c r="C26" s="43">
        <f>(B26*100)/B35</f>
        <v>0.33685669541980495</v>
      </c>
      <c r="D26" s="33">
        <v>135682.53</v>
      </c>
      <c r="E26" s="43"/>
      <c r="F26" s="42">
        <v>137852.88</v>
      </c>
      <c r="G26" s="43"/>
      <c r="H26" s="42">
        <v>198295.38</v>
      </c>
      <c r="I26" s="37"/>
    </row>
    <row r="27" spans="1:9" x14ac:dyDescent="0.25">
      <c r="A27" s="26" t="s">
        <v>28</v>
      </c>
      <c r="B27" s="33">
        <v>772987.08</v>
      </c>
      <c r="C27" s="43">
        <f>(B27*100)/B35</f>
        <v>1.9292870050951383</v>
      </c>
      <c r="D27" s="33">
        <v>982239.75</v>
      </c>
      <c r="E27" s="43">
        <f>(D27*100)/D35</f>
        <v>2.43606459252109</v>
      </c>
      <c r="F27" s="42">
        <v>987199.67</v>
      </c>
      <c r="G27" s="43">
        <f>(F27*100)/F35</f>
        <v>2.4261579772041477</v>
      </c>
      <c r="H27" s="42">
        <v>991938.35</v>
      </c>
      <c r="I27" s="37">
        <f>(H27*100)/H35</f>
        <v>2.4264080127958354</v>
      </c>
    </row>
    <row r="28" spans="1:9" x14ac:dyDescent="0.25">
      <c r="A28" s="26" t="s">
        <v>29</v>
      </c>
      <c r="B28" s="33">
        <v>3638018.47</v>
      </c>
      <c r="C28" s="43">
        <f>(B28*100)/B35</f>
        <v>9.0800764205102844</v>
      </c>
      <c r="D28" s="33">
        <v>3657437.46</v>
      </c>
      <c r="E28" s="43">
        <f>(D28*100)/D35</f>
        <v>9.0708545400104921</v>
      </c>
      <c r="F28" s="42">
        <v>2964510.1</v>
      </c>
      <c r="G28" s="43">
        <f>(F28*100)/F35</f>
        <v>7.2856282737789666</v>
      </c>
      <c r="H28" s="42">
        <v>2978974.53</v>
      </c>
      <c r="I28" s="37">
        <f>(H28*100)/H35</f>
        <v>7.286952530373191</v>
      </c>
    </row>
    <row r="29" spans="1:9" x14ac:dyDescent="0.25">
      <c r="A29" s="26" t="s">
        <v>30</v>
      </c>
      <c r="B29" s="33">
        <v>651058.07999999996</v>
      </c>
      <c r="C29" s="43">
        <f>(B29*100)/B35</f>
        <v>1.624966219753881</v>
      </c>
      <c r="D29" s="33">
        <v>658671.67000000004</v>
      </c>
      <c r="E29" s="43">
        <f>(D29*100)/D35</f>
        <v>1.633579513946301</v>
      </c>
      <c r="F29" s="42">
        <v>727373.78</v>
      </c>
      <c r="G29" s="43">
        <f>(F29*100)/F35</f>
        <v>1.787605640869121</v>
      </c>
      <c r="H29" s="42">
        <v>729960.49</v>
      </c>
      <c r="I29" s="37">
        <f>(H29*100)/H35</f>
        <v>1.785576676171835</v>
      </c>
    </row>
    <row r="30" spans="1:9" x14ac:dyDescent="0.25">
      <c r="A30" s="24" t="s">
        <v>31</v>
      </c>
      <c r="B30" s="33">
        <v>3999315</v>
      </c>
      <c r="C30" s="43">
        <f>(B30*100)/B35</f>
        <v>9.9818310789645572</v>
      </c>
      <c r="D30" s="33">
        <v>3916026</v>
      </c>
      <c r="E30" s="43">
        <f>(D30*100)/D35</f>
        <v>9.7121830815663834</v>
      </c>
      <c r="F30" s="42">
        <v>3944706</v>
      </c>
      <c r="G30" s="43">
        <f>(F30*100)/F35</f>
        <v>9.6945736718338509</v>
      </c>
      <c r="H30" s="42">
        <v>3971007</v>
      </c>
      <c r="I30" s="37">
        <f>(H30*100)/H35</f>
        <v>9.7135907727212611</v>
      </c>
    </row>
    <row r="31" spans="1:9" x14ac:dyDescent="0.25">
      <c r="A31" s="24" t="s">
        <v>33</v>
      </c>
      <c r="B31" s="33">
        <v>365083.8</v>
      </c>
      <c r="C31" s="43">
        <f>(B31*100)/B35</f>
        <v>0.91120724955810695</v>
      </c>
      <c r="D31" s="33">
        <v>356234.4</v>
      </c>
      <c r="E31" s="43">
        <f>(D31*100)/D35</f>
        <v>0.88350121085813826</v>
      </c>
      <c r="F31" s="42">
        <v>358281.6</v>
      </c>
      <c r="G31" s="43">
        <f>(F31*100)/F35</f>
        <v>0.88051869175104724</v>
      </c>
      <c r="H31" s="42">
        <v>359764.5</v>
      </c>
      <c r="I31" s="37">
        <f>(H31*100)/H35</f>
        <v>0.88002995903877235</v>
      </c>
    </row>
    <row r="32" spans="1:9" x14ac:dyDescent="0.25">
      <c r="A32" s="24" t="s">
        <v>34</v>
      </c>
      <c r="B32" s="33">
        <v>1182376.3500000001</v>
      </c>
      <c r="C32" s="43">
        <f>(B32*100)/B35</f>
        <v>2.9510756210657765</v>
      </c>
      <c r="D32" s="33">
        <v>1153635.9099999999</v>
      </c>
      <c r="E32" s="43">
        <f>(D32*100)/D35</f>
        <v>2.8611462659822582</v>
      </c>
      <c r="F32" s="42">
        <v>1160278.05</v>
      </c>
      <c r="G32" s="43">
        <f>(F32*100)/F35</f>
        <v>2.851518221012344</v>
      </c>
      <c r="H32" s="42">
        <v>1165093.8700000001</v>
      </c>
      <c r="I32" s="37">
        <f>(H32*100)/H35</f>
        <v>2.8499685507948249</v>
      </c>
    </row>
    <row r="33" spans="1:9" x14ac:dyDescent="0.25">
      <c r="A33" s="24" t="s">
        <v>35</v>
      </c>
      <c r="B33" s="33">
        <v>1102202.98</v>
      </c>
      <c r="C33" s="43">
        <f>(B33*100)/B35</f>
        <v>2.750972094243977</v>
      </c>
      <c r="D33" s="33">
        <v>1079623.56</v>
      </c>
      <c r="E33" s="43">
        <f>(D33*100)/D35</f>
        <v>2.6775873484732915</v>
      </c>
      <c r="F33" s="42">
        <v>1103282.8899999999</v>
      </c>
      <c r="G33" s="43">
        <f>(F33*100)/F35</f>
        <v>2.7114459881113473</v>
      </c>
      <c r="H33" s="42">
        <v>1100095.3500000001</v>
      </c>
      <c r="I33" s="37">
        <f>(H33*100)/H35</f>
        <v>2.6909738615100824</v>
      </c>
    </row>
    <row r="34" spans="1:9" x14ac:dyDescent="0.25">
      <c r="F34" s="45"/>
    </row>
    <row r="35" spans="1:9" x14ac:dyDescent="0.25">
      <c r="B35" s="45">
        <f>SUM(B7:B34)</f>
        <v>40065945.499999985</v>
      </c>
      <c r="C35" s="43">
        <f>SUM(C7:C34)</f>
        <v>96.979918968841062</v>
      </c>
      <c r="D35" s="37">
        <f>SUM(D7:D34)</f>
        <v>40320759.68</v>
      </c>
      <c r="E35" s="43">
        <f>SUM(E7:E34)</f>
        <v>94.972909969735966</v>
      </c>
      <c r="F35" s="37">
        <f>SUM(F7:F34)</f>
        <v>40689834.680000007</v>
      </c>
      <c r="H35" s="37">
        <f>SUM(H7:H34)</f>
        <v>40880937.780000001</v>
      </c>
    </row>
    <row r="37" spans="1:9" x14ac:dyDescent="0.25">
      <c r="A37" s="46" t="s">
        <v>73</v>
      </c>
      <c r="B37" s="36">
        <v>43221</v>
      </c>
      <c r="C37" s="21" t="s">
        <v>72</v>
      </c>
      <c r="D37" s="36">
        <v>43252</v>
      </c>
      <c r="F37" s="36">
        <v>43282</v>
      </c>
      <c r="G37" s="21"/>
      <c r="H37" s="36">
        <v>43313</v>
      </c>
    </row>
    <row r="39" spans="1:9" x14ac:dyDescent="0.25">
      <c r="A39" s="21" t="s">
        <v>5</v>
      </c>
      <c r="B39" s="42">
        <v>5654929.9800000004</v>
      </c>
      <c r="C39" s="43">
        <f>(B39*100)/B68</f>
        <v>13.947540367231296</v>
      </c>
      <c r="D39" s="42">
        <v>5655755.9800000004</v>
      </c>
      <c r="E39" s="43">
        <f>(D39*100)/D68</f>
        <v>14.072340265424556</v>
      </c>
      <c r="F39" s="42">
        <v>5739637.5999999996</v>
      </c>
      <c r="G39" s="43">
        <f>(F39*100)/F68</f>
        <v>14.143480845359086</v>
      </c>
      <c r="H39" s="42">
        <v>5684779.5199999996</v>
      </c>
      <c r="I39" s="43">
        <f>(H39*100)/H68</f>
        <v>13.99091666095195</v>
      </c>
    </row>
    <row r="40" spans="1:9" x14ac:dyDescent="0.25">
      <c r="A40" s="21" t="s">
        <v>6</v>
      </c>
      <c r="B40" s="42">
        <v>207524.86</v>
      </c>
      <c r="C40" s="43">
        <f>(B40*100)/B68</f>
        <v>0.51184742734056332</v>
      </c>
      <c r="D40" s="42">
        <v>206796.02</v>
      </c>
      <c r="E40" s="43">
        <f>(D40*100)/D68</f>
        <v>0.51453845768210493</v>
      </c>
      <c r="F40" s="42">
        <v>211539.04</v>
      </c>
      <c r="G40" s="43">
        <f>(F40*100)/F68</f>
        <v>0.5212695589501416</v>
      </c>
      <c r="H40" s="42">
        <v>210561.58</v>
      </c>
      <c r="I40" s="43">
        <f>(H40*100)/H68</f>
        <v>0.51821702273835357</v>
      </c>
    </row>
    <row r="41" spans="1:9" x14ac:dyDescent="0.25">
      <c r="A41" s="21" t="s">
        <v>7</v>
      </c>
      <c r="B41" s="42">
        <v>1034919.05</v>
      </c>
      <c r="C41" s="43">
        <f>(B41*100)/B68</f>
        <v>2.5525648023482095</v>
      </c>
      <c r="D41" s="42">
        <v>1041430.26</v>
      </c>
      <c r="E41" s="43">
        <f>(D41*100)/D68</f>
        <v>2.5912293658450172</v>
      </c>
      <c r="F41" s="42">
        <v>1048992.76</v>
      </c>
      <c r="G41" s="43">
        <f>(F41*100)/F68</f>
        <v>2.5849034454684667</v>
      </c>
      <c r="H41" s="42">
        <v>350634</v>
      </c>
      <c r="I41" s="43">
        <f>(H41*100)/H68</f>
        <v>0.86295186211482589</v>
      </c>
    </row>
    <row r="42" spans="1:9" x14ac:dyDescent="0.25">
      <c r="A42" s="21" t="s">
        <v>9</v>
      </c>
      <c r="B42" s="42">
        <v>495393.34</v>
      </c>
      <c r="C42" s="43">
        <f>(B42*100)/B68</f>
        <v>1.221857499870854</v>
      </c>
      <c r="D42" s="42">
        <v>497869.28</v>
      </c>
      <c r="E42" s="43">
        <f>(D42*100)/D68</f>
        <v>1.2387708982914662</v>
      </c>
      <c r="F42" s="42">
        <v>501232.91</v>
      </c>
      <c r="G42" s="43">
        <f>(F42*100)/F68</f>
        <v>1.2351264236000883</v>
      </c>
      <c r="H42" s="42">
        <v>503214.49</v>
      </c>
      <c r="I42" s="43">
        <f>(H42*100)/H68</f>
        <v>1.238470545322651</v>
      </c>
    </row>
    <row r="43" spans="1:9" x14ac:dyDescent="0.25">
      <c r="A43" s="21" t="s">
        <v>10</v>
      </c>
      <c r="B43" s="42">
        <v>722270.46</v>
      </c>
      <c r="C43" s="43">
        <f>(B43*100)/B68</f>
        <v>1.7814360978009347</v>
      </c>
      <c r="D43" s="42">
        <v>295272.2</v>
      </c>
      <c r="E43" s="43">
        <f>(D43*100)/D68</f>
        <v>0.73468001165787433</v>
      </c>
      <c r="F43" s="42">
        <v>298272.2</v>
      </c>
      <c r="G43" s="43">
        <f>(F43*100)/F68</f>
        <v>0.73499538497049255</v>
      </c>
      <c r="H43" s="42">
        <v>298685.23</v>
      </c>
      <c r="I43" s="43">
        <f>(H43*100)/H68</f>
        <v>0.73509977758772693</v>
      </c>
    </row>
    <row r="44" spans="1:9" x14ac:dyDescent="0.25">
      <c r="A44" s="21" t="s">
        <v>11</v>
      </c>
      <c r="B44" s="42">
        <v>228394.19</v>
      </c>
      <c r="C44" s="43">
        <f>(B44*100)/B68</f>
        <v>0.56332035868392738</v>
      </c>
      <c r="D44" s="42">
        <v>229538.57</v>
      </c>
      <c r="E44" s="43">
        <f>(D44*100)/D68</f>
        <v>0.57112521694738549</v>
      </c>
      <c r="F44" s="42">
        <v>230733.74</v>
      </c>
      <c r="G44" s="43">
        <f>(F44*100)/F68</f>
        <v>0.56856869013264244</v>
      </c>
      <c r="H44" s="42">
        <v>232011.06</v>
      </c>
      <c r="I44" s="43">
        <f>(H44*100)/H68</f>
        <v>0.57100673710545635</v>
      </c>
    </row>
    <row r="45" spans="1:9" x14ac:dyDescent="0.25">
      <c r="A45" s="21" t="s">
        <v>12</v>
      </c>
      <c r="B45" s="42">
        <v>935086.63</v>
      </c>
      <c r="C45" s="43">
        <f>(B45*100)/B68</f>
        <v>2.306334218975294</v>
      </c>
      <c r="D45" s="42">
        <v>940501.99</v>
      </c>
      <c r="E45" s="43">
        <f>(D45*100)/D68</f>
        <v>2.3401052079317117</v>
      </c>
      <c r="F45" s="42">
        <v>950026.43</v>
      </c>
      <c r="G45" s="43">
        <f>(F45*100)/F68</f>
        <v>2.3410329278088695</v>
      </c>
      <c r="H45" s="42">
        <v>541560.4</v>
      </c>
      <c r="I45" s="43">
        <f>(H45*100)/H68</f>
        <v>1.3328443779771784</v>
      </c>
    </row>
    <row r="46" spans="1:9" x14ac:dyDescent="0.25">
      <c r="A46" s="21" t="s">
        <v>14</v>
      </c>
      <c r="B46" s="42">
        <v>212035.02</v>
      </c>
      <c r="C46" s="43">
        <f>(B46*100)/B68</f>
        <v>0.52297146227736235</v>
      </c>
      <c r="D46" s="42">
        <v>214407.66</v>
      </c>
      <c r="E46" s="43">
        <f>(D46*100)/D68</f>
        <v>0.53347732075128496</v>
      </c>
      <c r="F46" s="42">
        <v>215488.11</v>
      </c>
      <c r="G46" s="43">
        <f>(F46*100)/F68</f>
        <v>0.53100076495903359</v>
      </c>
      <c r="H46" s="42">
        <v>0</v>
      </c>
      <c r="I46" s="43">
        <f>(H46*100)/H68</f>
        <v>0</v>
      </c>
    </row>
    <row r="47" spans="1:9" x14ac:dyDescent="0.25">
      <c r="A47" s="21" t="s">
        <v>51</v>
      </c>
      <c r="B47" s="42"/>
      <c r="C47" s="43"/>
      <c r="D47" s="42"/>
      <c r="E47" s="43"/>
      <c r="F47" s="42"/>
      <c r="G47" s="43"/>
      <c r="H47" s="42">
        <v>1919657.83</v>
      </c>
      <c r="I47" s="43">
        <f>(H47*100)/H68</f>
        <v>4.7245056070483917</v>
      </c>
    </row>
    <row r="48" spans="1:9" x14ac:dyDescent="0.25">
      <c r="A48" s="25" t="s">
        <v>15</v>
      </c>
      <c r="B48" s="42">
        <v>1266302.8899999999</v>
      </c>
      <c r="C48" s="43">
        <f>(B48*100)/B68</f>
        <v>3.1232589506646109</v>
      </c>
      <c r="D48" s="42">
        <v>1557773.48</v>
      </c>
      <c r="E48" s="43">
        <f>(D48*100)/D68</f>
        <v>3.8759661032996924</v>
      </c>
      <c r="F48" s="42">
        <v>1364572.55</v>
      </c>
      <c r="G48" s="43">
        <f>(F48*100)/F68</f>
        <v>3.3625477892589948</v>
      </c>
      <c r="H48" s="42">
        <v>615580.23</v>
      </c>
      <c r="I48" s="43">
        <f>(H48*100)/H68</f>
        <v>1.5150159589759487</v>
      </c>
    </row>
    <row r="49" spans="1:9" x14ac:dyDescent="0.25">
      <c r="A49" s="25" t="s">
        <v>16</v>
      </c>
      <c r="B49" s="42">
        <v>1314740</v>
      </c>
      <c r="C49" s="43">
        <f>(B49*100)/B68</f>
        <v>3.2427261322895591</v>
      </c>
      <c r="D49" s="42">
        <v>1333020</v>
      </c>
      <c r="E49" s="43">
        <f>(D49*100)/D68</f>
        <v>3.3167468835202896</v>
      </c>
      <c r="F49" s="42">
        <v>1351130</v>
      </c>
      <c r="G49" s="43">
        <f>(F49*100)/F68</f>
        <v>3.329422971685533</v>
      </c>
      <c r="H49" s="42">
        <v>1324010</v>
      </c>
      <c r="I49" s="43">
        <f>(H48*100)/H68</f>
        <v>1.5150159589759487</v>
      </c>
    </row>
    <row r="50" spans="1:9" x14ac:dyDescent="0.25">
      <c r="A50" s="25" t="s">
        <v>18</v>
      </c>
      <c r="B50" s="42">
        <v>4171597.54</v>
      </c>
      <c r="C50" s="43">
        <f>(B50*100)/B68</f>
        <v>10.288991250249357</v>
      </c>
      <c r="D50" s="42">
        <v>3473119.33</v>
      </c>
      <c r="E50" s="43">
        <f>(D50*100)/D68</f>
        <v>8.6416240670594409</v>
      </c>
      <c r="F50" s="42">
        <v>3495646.87</v>
      </c>
      <c r="G50" s="43">
        <f>(F50*100)/F68</f>
        <v>8.6138913279097</v>
      </c>
      <c r="H50" s="42">
        <v>4346537.7699999996</v>
      </c>
      <c r="I50" s="43">
        <f>(H49*100)/H68</f>
        <v>3.2585456486212134</v>
      </c>
    </row>
    <row r="51" spans="1:9" x14ac:dyDescent="0.25">
      <c r="A51" s="25" t="s">
        <v>19</v>
      </c>
      <c r="B51" s="42">
        <v>1579552.27</v>
      </c>
      <c r="C51" s="43">
        <f>(B51*100)/B68</f>
        <v>3.8958694671541854</v>
      </c>
      <c r="D51" s="42">
        <v>1153811.7</v>
      </c>
      <c r="E51" s="43">
        <f>(D51*100)/D68</f>
        <v>2.8708506700156393</v>
      </c>
      <c r="F51" s="42">
        <v>1946532.32</v>
      </c>
      <c r="G51" s="43">
        <f>(F51*100)/F68</f>
        <v>4.7965994547795807</v>
      </c>
      <c r="H51" s="42">
        <v>1942898.39</v>
      </c>
      <c r="I51" s="43">
        <f>(H50*100)/H68</f>
        <v>10.697344987576567</v>
      </c>
    </row>
    <row r="52" spans="1:9" x14ac:dyDescent="0.25">
      <c r="A52" s="25" t="s">
        <v>20</v>
      </c>
      <c r="B52" s="42">
        <v>1656403.87</v>
      </c>
      <c r="C52" s="43">
        <f>(B52*100)/B68</f>
        <v>4.0854192577046087</v>
      </c>
      <c r="D52" s="42">
        <v>1660767.43</v>
      </c>
      <c r="E52" s="43">
        <f>(D52*100)/D68</f>
        <v>4.1322299723218716</v>
      </c>
      <c r="F52" s="42">
        <v>1680960.87</v>
      </c>
      <c r="G52" s="43">
        <f>(F52*100)/F68</f>
        <v>4.142184493781131</v>
      </c>
      <c r="H52" s="42">
        <v>1680461.87</v>
      </c>
      <c r="I52" s="43">
        <f>(H51*100)/H68</f>
        <v>4.7817033817325107</v>
      </c>
    </row>
    <row r="53" spans="1:9" x14ac:dyDescent="0.25">
      <c r="A53" s="24" t="s">
        <v>21</v>
      </c>
      <c r="B53" s="42">
        <v>584955.93000000005</v>
      </c>
      <c r="C53" s="43">
        <f>(B53*100)/B68</f>
        <v>1.4427581730598769</v>
      </c>
      <c r="D53" s="42">
        <v>587859.55000000005</v>
      </c>
      <c r="E53" s="43">
        <f>(D53*100)/D68</f>
        <v>1.4626797275435779</v>
      </c>
      <c r="F53" s="42">
        <v>591877.77</v>
      </c>
      <c r="G53" s="43">
        <f>(F53*100)/F68</f>
        <v>1.4584913693486241</v>
      </c>
      <c r="H53" s="42">
        <v>594283.5</v>
      </c>
      <c r="I53" s="43">
        <f>(H52*100)/H68</f>
        <v>4.1358159788539117</v>
      </c>
    </row>
    <row r="54" spans="1:9" x14ac:dyDescent="0.25">
      <c r="A54" s="24" t="s">
        <v>22</v>
      </c>
      <c r="B54" s="42">
        <v>3495452.92</v>
      </c>
      <c r="C54" s="43">
        <f>(B54*100)/B68</f>
        <v>8.6213217273923703</v>
      </c>
      <c r="D54" s="42">
        <v>3496648.5</v>
      </c>
      <c r="E54" s="43">
        <f>(D54*100)/D68</f>
        <v>8.7001680508476209</v>
      </c>
      <c r="F54" s="42">
        <v>3552167.07</v>
      </c>
      <c r="G54" s="43">
        <f>(F54*100)/F68</f>
        <v>8.7531670839392905</v>
      </c>
      <c r="H54" s="42">
        <v>3513753.47</v>
      </c>
      <c r="I54" s="43">
        <f>(H53*100)/H68</f>
        <v>1.462602180476269</v>
      </c>
    </row>
    <row r="55" spans="1:9" x14ac:dyDescent="0.25">
      <c r="A55" s="24" t="s">
        <v>23</v>
      </c>
      <c r="B55" s="42">
        <v>684575.96</v>
      </c>
      <c r="C55" s="43">
        <f>(B55*100)/B68</f>
        <v>1.6884649094339657</v>
      </c>
      <c r="D55" s="42">
        <v>1459826.08</v>
      </c>
      <c r="E55" s="43">
        <f>(D55*100)/D68</f>
        <v>3.6322587818049548</v>
      </c>
      <c r="F55" s="42">
        <v>1467621.33</v>
      </c>
      <c r="G55" s="43">
        <f>(F55*100)/F68</f>
        <v>3.6164781848065504</v>
      </c>
      <c r="H55" s="42">
        <v>1475475.44</v>
      </c>
      <c r="I55" s="43">
        <f>(H54*100)/H68</f>
        <v>8.6477640501175888</v>
      </c>
    </row>
    <row r="56" spans="1:9" x14ac:dyDescent="0.25">
      <c r="A56" s="24" t="s">
        <v>24</v>
      </c>
      <c r="B56" s="42">
        <v>748328.09</v>
      </c>
      <c r="C56" s="43">
        <f>(B56*100)/B68</f>
        <v>1.8457056550871906</v>
      </c>
      <c r="D56" s="42">
        <v>745634.87</v>
      </c>
      <c r="E56" s="43">
        <f>(D56*100)/D68</f>
        <v>1.8552475816691094</v>
      </c>
      <c r="F56" s="42">
        <v>762801.05</v>
      </c>
      <c r="G56" s="43">
        <f>(F56*100)/F68</f>
        <v>1.8796765216491713</v>
      </c>
      <c r="H56" s="42">
        <v>1940661.55</v>
      </c>
      <c r="I56" s="43">
        <f>(H55*100)/H68</f>
        <v>3.6313200615248151</v>
      </c>
    </row>
    <row r="57" spans="1:9" x14ac:dyDescent="0.25">
      <c r="A57" s="24" t="s">
        <v>44</v>
      </c>
      <c r="B57" s="42">
        <v>1221231.8</v>
      </c>
      <c r="C57" s="43">
        <f>(B57*100)/B68</f>
        <v>3.0120938523533294</v>
      </c>
      <c r="D57" s="42">
        <v>1226370</v>
      </c>
      <c r="E57" s="43">
        <f>(D57*100)/D68</f>
        <v>3.0513862324217023</v>
      </c>
      <c r="F57" s="42">
        <v>1244298.01</v>
      </c>
      <c r="G57" s="43">
        <f>(F57*100)/F68</f>
        <v>3.0661700784651331</v>
      </c>
      <c r="H57" s="42">
        <v>1240935.18</v>
      </c>
      <c r="I57" s="43">
        <f>(H56*100)/H68</f>
        <v>4.776198253184643</v>
      </c>
    </row>
    <row r="58" spans="1:9" x14ac:dyDescent="0.25">
      <c r="A58" s="26" t="s">
        <v>26</v>
      </c>
      <c r="B58" s="42">
        <v>2779683.54</v>
      </c>
      <c r="C58" s="43">
        <f>(B58*100)/B68</f>
        <v>6.855920147445997</v>
      </c>
      <c r="D58" s="42">
        <v>2769679.5</v>
      </c>
      <c r="E58" s="43">
        <f>(D58*100)/D68</f>
        <v>6.8913638579879031</v>
      </c>
      <c r="F58" s="42">
        <v>2833443.72</v>
      </c>
      <c r="G58" s="43">
        <f>(F58*100)/F68</f>
        <v>6.9821058005862584</v>
      </c>
      <c r="H58" s="42">
        <v>2820279.94</v>
      </c>
      <c r="I58" s="43">
        <f>(H57*100)/H68</f>
        <v>3.0540886632351585</v>
      </c>
    </row>
    <row r="59" spans="1:9" x14ac:dyDescent="0.25">
      <c r="A59" s="26" t="s">
        <v>27</v>
      </c>
      <c r="B59" s="42">
        <v>195148.35</v>
      </c>
      <c r="C59" s="43">
        <f>(B59*100)/B68</f>
        <v>0.48132151924957728</v>
      </c>
      <c r="D59" s="42">
        <v>195969.42</v>
      </c>
      <c r="E59" s="43">
        <f>(D59*100)/D68</f>
        <v>0.48760030836017365</v>
      </c>
      <c r="F59" s="42">
        <v>198834.26</v>
      </c>
      <c r="G59" s="43">
        <f>(F59*100)/F68</f>
        <v>0.48996273696986514</v>
      </c>
      <c r="H59" s="42">
        <v>198296.88</v>
      </c>
      <c r="I59" s="43">
        <f>(H58*100)/H68</f>
        <v>6.9410434410470447</v>
      </c>
    </row>
    <row r="60" spans="1:9" x14ac:dyDescent="0.25">
      <c r="A60" s="26" t="s">
        <v>28</v>
      </c>
      <c r="B60" s="42">
        <v>996440.51</v>
      </c>
      <c r="C60" s="43">
        <f>(B60*100)/B68</f>
        <v>2.4576598270752665</v>
      </c>
      <c r="D60" s="42">
        <v>1001558.42</v>
      </c>
      <c r="E60" s="43">
        <f>(D60*100)/D68</f>
        <v>2.492022451424964</v>
      </c>
      <c r="F60" s="42">
        <v>1065631.99</v>
      </c>
      <c r="G60" s="43">
        <f>(F60*100)/F68</f>
        <v>2.625905447195287</v>
      </c>
      <c r="H60" s="42">
        <v>1071334.82</v>
      </c>
      <c r="I60" s="43">
        <f>(H59*100)/H68</f>
        <v>0.48803214134271111</v>
      </c>
    </row>
    <row r="61" spans="1:9" x14ac:dyDescent="0.25">
      <c r="A61" s="26" t="s">
        <v>29</v>
      </c>
      <c r="B61" s="42">
        <v>3044108.79</v>
      </c>
      <c r="C61" s="43">
        <f>(B61*100)/B68</f>
        <v>7.5081089210530978</v>
      </c>
      <c r="D61" s="42">
        <v>3059219.25</v>
      </c>
      <c r="E61" s="43">
        <f>(D61*100)/D68</f>
        <v>7.6117807035474172</v>
      </c>
      <c r="F61" s="42">
        <v>2344963.7599999998</v>
      </c>
      <c r="G61" s="43">
        <f>(F61*100)/F68</f>
        <v>5.7784048983547702</v>
      </c>
      <c r="H61" s="42">
        <v>6354845.6699999999</v>
      </c>
      <c r="I61" s="43">
        <f>(H60*100)/H68</f>
        <v>2.6366820612588961</v>
      </c>
    </row>
    <row r="62" spans="1:9" x14ac:dyDescent="0.25">
      <c r="A62" s="26" t="s">
        <v>30</v>
      </c>
      <c r="B62" s="42">
        <v>715992.23</v>
      </c>
      <c r="C62" s="43">
        <f>(B62*100)/B68</f>
        <v>1.7659512258981065</v>
      </c>
      <c r="D62" s="42">
        <v>716237.13</v>
      </c>
      <c r="E62" s="43">
        <f>(D62*100)/D68</f>
        <v>1.7821017455019554</v>
      </c>
      <c r="F62" s="42">
        <v>727609.3</v>
      </c>
      <c r="G62" s="43">
        <f>(F62*100)/F68</f>
        <v>1.7929578336888607</v>
      </c>
      <c r="H62" s="42">
        <v>719740.83</v>
      </c>
      <c r="I62" s="43">
        <f>(H61*100)/H68</f>
        <v>15.640028931532134</v>
      </c>
    </row>
    <row r="63" spans="1:9" x14ac:dyDescent="0.25">
      <c r="A63" s="24" t="s">
        <v>31</v>
      </c>
      <c r="B63" s="42">
        <v>3998559</v>
      </c>
      <c r="C63" s="43">
        <f>(B63*100)/B68</f>
        <v>9.8622022307084354</v>
      </c>
      <c r="D63" s="42">
        <v>4053603</v>
      </c>
      <c r="E63" s="43">
        <f>(D63*100)/D68</f>
        <v>10.085951536569967</v>
      </c>
      <c r="F63" s="42">
        <v>4108080</v>
      </c>
      <c r="G63" s="43">
        <f>(F63*100)/F68</f>
        <v>10.123034735015805</v>
      </c>
      <c r="H63" s="42">
        <v>0</v>
      </c>
      <c r="I63" s="43">
        <f>(H62*100)/H68</f>
        <v>1.7713675498912551</v>
      </c>
    </row>
    <row r="64" spans="1:9" x14ac:dyDescent="0.25">
      <c r="A64" s="24" t="s">
        <v>33</v>
      </c>
      <c r="B64" s="42">
        <v>362637.3</v>
      </c>
      <c r="C64" s="43">
        <f>(B64*100)/B68</f>
        <v>0.8944228130679287</v>
      </c>
      <c r="D64" s="42">
        <v>366726.3</v>
      </c>
      <c r="E64" s="43">
        <f>(D64*100)/D68</f>
        <v>0.91246816449110046</v>
      </c>
      <c r="F64" s="42">
        <v>368575.5</v>
      </c>
      <c r="G64" s="43">
        <f>(F64*100)/F68</f>
        <v>0.90823513392529309</v>
      </c>
      <c r="H64" s="42">
        <v>0</v>
      </c>
      <c r="I64" s="43">
        <f>(H63*100)/H68</f>
        <v>0</v>
      </c>
    </row>
    <row r="65" spans="1:12" x14ac:dyDescent="0.25">
      <c r="A65" s="24" t="s">
        <v>34</v>
      </c>
      <c r="B65" s="42">
        <v>1174412.74</v>
      </c>
      <c r="C65" s="43">
        <f>(B65*100)/B68</f>
        <v>2.8966174925017749</v>
      </c>
      <c r="D65" s="42">
        <v>1187667.0900000001</v>
      </c>
      <c r="E65" s="43">
        <f>(D65*100)/D68</f>
        <v>2.955087785192354</v>
      </c>
      <c r="F65" s="42">
        <v>1193670.2</v>
      </c>
      <c r="G65" s="43">
        <f>(F65*100)/F68</f>
        <v>2.9414142121753382</v>
      </c>
      <c r="H65" s="42">
        <v>0</v>
      </c>
      <c r="I65" s="43">
        <f>(H64*100)/H68</f>
        <v>0</v>
      </c>
    </row>
    <row r="66" spans="1:12" x14ac:dyDescent="0.25">
      <c r="A66" s="24" t="s">
        <v>35</v>
      </c>
      <c r="B66" s="42">
        <v>1063603.8899999999</v>
      </c>
      <c r="C66" s="43">
        <f>(B66*100)/B68</f>
        <v>2.6233142130823048</v>
      </c>
      <c r="D66" s="42">
        <v>1063522.73</v>
      </c>
      <c r="E66" s="43">
        <f>(D66*100)/D68</f>
        <v>2.6461986318888617</v>
      </c>
      <c r="F66" s="42">
        <v>1087167.1499999999</v>
      </c>
      <c r="G66" s="43">
        <f>(F66*100)/F68</f>
        <v>2.6789718852159981</v>
      </c>
      <c r="H66" s="42">
        <v>1051730.75</v>
      </c>
      <c r="I66" s="43">
        <f>(H65*100)/H68</f>
        <v>0</v>
      </c>
    </row>
    <row r="67" spans="1:12" x14ac:dyDescent="0.25">
      <c r="A67" s="24"/>
      <c r="B67" s="42"/>
      <c r="F67" s="45"/>
    </row>
    <row r="68" spans="1:12" x14ac:dyDescent="0.25">
      <c r="B68" s="45">
        <f>SUM(B39:B66)</f>
        <v>40544281.150000006</v>
      </c>
      <c r="C68" s="43">
        <f>SUM(C39:C66)</f>
        <v>99.999999999999986</v>
      </c>
      <c r="D68" s="37">
        <f>SUM(D39:D66)</f>
        <v>40190585.740000002</v>
      </c>
      <c r="E68" s="43">
        <f>SUM(E39:E66)</f>
        <v>100</v>
      </c>
      <c r="F68" s="37">
        <f>SUM(F39:F66)</f>
        <v>40581506.509999998</v>
      </c>
      <c r="H68" s="37">
        <f>SUM(H39:H66)</f>
        <v>40631930.399999999</v>
      </c>
    </row>
    <row r="70" spans="1:12" x14ac:dyDescent="0.25">
      <c r="A70" s="46" t="s">
        <v>71</v>
      </c>
      <c r="B70" s="36">
        <v>43344</v>
      </c>
      <c r="C70" s="21" t="s">
        <v>72</v>
      </c>
      <c r="D70" s="36">
        <v>43374</v>
      </c>
      <c r="F70" s="36">
        <v>43405</v>
      </c>
      <c r="G70" s="21"/>
      <c r="H70" s="36">
        <v>43435</v>
      </c>
    </row>
    <row r="72" spans="1:12" x14ac:dyDescent="0.25">
      <c r="A72" s="21" t="s">
        <v>5</v>
      </c>
      <c r="B72" s="33">
        <v>5757592.5999999996</v>
      </c>
      <c r="C72" s="43">
        <f>(B72*100)/B96</f>
        <v>14.096119627682857</v>
      </c>
      <c r="D72" s="33">
        <v>5226885.24</v>
      </c>
      <c r="E72" s="43">
        <f>(D72*100)/D96</f>
        <v>12.460529399352955</v>
      </c>
      <c r="F72" s="44">
        <v>5463901.96</v>
      </c>
      <c r="G72" s="43">
        <f>(F72*100)/F96</f>
        <v>100</v>
      </c>
      <c r="H72" s="33">
        <v>5530717.7000000002</v>
      </c>
      <c r="I72">
        <f>(H72*100)/H96</f>
        <v>100</v>
      </c>
    </row>
    <row r="73" spans="1:12" x14ac:dyDescent="0.25">
      <c r="A73" s="21" t="s">
        <v>6</v>
      </c>
      <c r="B73" s="33">
        <v>210221.31</v>
      </c>
      <c r="C73" s="43">
        <f>(B73*100)/B96</f>
        <v>0.51467773771423186</v>
      </c>
      <c r="D73" s="33">
        <v>225084.01</v>
      </c>
      <c r="E73" s="43">
        <f>(D73*100)/D96</f>
        <v>0.53658456138770216</v>
      </c>
      <c r="F73" s="44"/>
      <c r="G73" s="43">
        <f>(F73*100)/F96</f>
        <v>0</v>
      </c>
      <c r="H73" s="33"/>
      <c r="I73" s="37">
        <f>(H73*100)/H96</f>
        <v>0</v>
      </c>
      <c r="K73" s="47"/>
      <c r="L73" s="48"/>
    </row>
    <row r="74" spans="1:12" x14ac:dyDescent="0.25">
      <c r="A74" s="21" t="s">
        <v>7</v>
      </c>
      <c r="B74" s="33">
        <v>354899.95</v>
      </c>
      <c r="C74" s="43">
        <f>(B74*100)/B96</f>
        <v>0.86888956871638756</v>
      </c>
      <c r="D74" s="33">
        <v>360964.36</v>
      </c>
      <c r="E74" s="43">
        <f>(D74*100)/D96</f>
        <v>0.86051382675825183</v>
      </c>
      <c r="F74" s="44"/>
      <c r="G74" s="43">
        <f>(F74*100)/F96</f>
        <v>0</v>
      </c>
      <c r="H74" s="33"/>
      <c r="I74" s="37">
        <f>(H74*100)/H96</f>
        <v>0</v>
      </c>
      <c r="K74" s="49"/>
      <c r="L74" s="50"/>
    </row>
    <row r="75" spans="1:12" x14ac:dyDescent="0.25">
      <c r="A75" s="21" t="s">
        <v>9</v>
      </c>
      <c r="B75" s="33">
        <v>506184.28</v>
      </c>
      <c r="C75" s="43">
        <f>(B75*100)/B96</f>
        <v>1.2392738875849802</v>
      </c>
      <c r="D75" s="33">
        <v>510916.26</v>
      </c>
      <c r="E75" s="43">
        <f>(D75*100)/D96</f>
        <v>1.2179886846602084</v>
      </c>
      <c r="F75" s="44"/>
      <c r="G75" s="43">
        <f>(F75*100)/F96</f>
        <v>0</v>
      </c>
      <c r="H75" s="33"/>
      <c r="I75" s="37">
        <f>(H75*100)/H96</f>
        <v>0</v>
      </c>
      <c r="K75" s="49"/>
      <c r="L75" s="50"/>
    </row>
    <row r="76" spans="1:12" x14ac:dyDescent="0.25">
      <c r="A76" s="21" t="s">
        <v>10</v>
      </c>
      <c r="B76" s="33">
        <v>302183.59000000003</v>
      </c>
      <c r="C76" s="43">
        <f>(B76*100)/B96</f>
        <v>0.73982588385337811</v>
      </c>
      <c r="D76" s="33">
        <v>308498.40999999997</v>
      </c>
      <c r="E76" s="43">
        <f>(D76*100)/D96</f>
        <v>0.73543866585037954</v>
      </c>
      <c r="F76" s="44"/>
      <c r="G76" s="43">
        <f>(F76*100)/F96</f>
        <v>0</v>
      </c>
      <c r="H76" s="33"/>
      <c r="I76" s="37">
        <f>(H76*100)/H96</f>
        <v>0</v>
      </c>
      <c r="K76" s="47"/>
      <c r="L76" s="48"/>
    </row>
    <row r="77" spans="1:12" x14ac:dyDescent="0.25">
      <c r="A77" s="21" t="s">
        <v>11</v>
      </c>
      <c r="B77" s="33">
        <v>233151.54</v>
      </c>
      <c r="C77" s="43">
        <f>(B77*100)/B96</f>
        <v>0.57081704586366266</v>
      </c>
      <c r="D77" s="33">
        <v>234389.07</v>
      </c>
      <c r="E77" s="43">
        <f>(D77*100)/D96</f>
        <v>0.55876717462080683</v>
      </c>
      <c r="F77" s="44"/>
      <c r="G77" s="43">
        <f>(F77*100)/F96</f>
        <v>0</v>
      </c>
      <c r="H77" s="33"/>
      <c r="I77" s="37">
        <f>(H77*100)/H96</f>
        <v>0</v>
      </c>
      <c r="K77" s="51"/>
      <c r="L77" s="52"/>
    </row>
    <row r="78" spans="1:12" x14ac:dyDescent="0.25">
      <c r="A78" s="21" t="s">
        <v>12</v>
      </c>
      <c r="B78" s="33">
        <v>547468.91</v>
      </c>
      <c r="C78" s="43">
        <f>(B78*100)/B96</f>
        <v>1.340349653741937</v>
      </c>
      <c r="D78" s="33">
        <v>561079.56000000006</v>
      </c>
      <c r="E78" s="43">
        <f>(D78*100)/D96</f>
        <v>1.3375744887706815</v>
      </c>
      <c r="F78" s="44"/>
      <c r="G78" s="43">
        <f>(F78*100)/F96</f>
        <v>0</v>
      </c>
      <c r="H78" s="33"/>
      <c r="I78" s="37">
        <f>(H78*100)/H96</f>
        <v>0</v>
      </c>
      <c r="K78" s="49"/>
      <c r="L78" s="50"/>
    </row>
    <row r="79" spans="1:12" x14ac:dyDescent="0.25">
      <c r="A79" s="21" t="s">
        <v>51</v>
      </c>
      <c r="B79" s="33">
        <v>1931182.37</v>
      </c>
      <c r="C79" s="43">
        <f>(B79*100)/B96</f>
        <v>4.7280486136501034</v>
      </c>
      <c r="D79" s="33">
        <v>1998712.92</v>
      </c>
      <c r="E79" s="43">
        <f>(D79*100)/D96</f>
        <v>4.7647920237343087</v>
      </c>
      <c r="F79" s="44"/>
      <c r="G79" s="43">
        <f>(F79*100)/F96</f>
        <v>0</v>
      </c>
      <c r="H79" s="33"/>
      <c r="I79" s="37">
        <f>(H79*100)/H96</f>
        <v>0</v>
      </c>
      <c r="K79" s="47"/>
      <c r="L79" s="48"/>
    </row>
    <row r="80" spans="1:12" x14ac:dyDescent="0.25">
      <c r="A80" s="25" t="s">
        <v>15</v>
      </c>
      <c r="B80" s="33">
        <v>528057.43000000005</v>
      </c>
      <c r="C80" s="43">
        <f>(B80*100)/B96</f>
        <v>1.2928251824498258</v>
      </c>
      <c r="D80" s="33">
        <v>512822.76</v>
      </c>
      <c r="E80" s="43">
        <f>(D80*100)/D96</f>
        <v>1.2225336475222335</v>
      </c>
      <c r="F80" s="44"/>
      <c r="G80" s="43">
        <f>(F80*100)/F96</f>
        <v>0</v>
      </c>
      <c r="H80" s="33"/>
      <c r="I80" s="37">
        <f>(H80*100)/H96</f>
        <v>0</v>
      </c>
      <c r="K80" s="49"/>
      <c r="L80" s="50"/>
    </row>
    <row r="81" spans="1:12" x14ac:dyDescent="0.25">
      <c r="A81" s="25" t="s">
        <v>16</v>
      </c>
      <c r="B81" s="33">
        <v>1331480</v>
      </c>
      <c r="C81" s="43">
        <f>(B81*100)/B96</f>
        <v>3.2598175428159277</v>
      </c>
      <c r="D81" s="33">
        <v>1346440</v>
      </c>
      <c r="E81" s="43">
        <f>(D81*100)/D96</f>
        <v>3.2098189330946152</v>
      </c>
      <c r="F81" s="44"/>
      <c r="G81" s="43">
        <f>(F81*100)/F96</f>
        <v>0</v>
      </c>
      <c r="H81" s="33"/>
      <c r="I81" s="37">
        <f>(H81*100)/H96</f>
        <v>0</v>
      </c>
      <c r="K81" s="49"/>
      <c r="L81" s="50"/>
    </row>
    <row r="82" spans="1:12" x14ac:dyDescent="0.25">
      <c r="A82" s="25" t="s">
        <v>18</v>
      </c>
      <c r="B82" s="33">
        <v>5164070.6900000004</v>
      </c>
      <c r="C82" s="43">
        <f>(B82*100)/B96</f>
        <v>12.643019968458825</v>
      </c>
      <c r="D82" s="33">
        <v>5210643</v>
      </c>
      <c r="E82" s="43">
        <f>(D82*100)/D96</f>
        <v>12.421809033448891</v>
      </c>
      <c r="F82" s="44"/>
      <c r="G82" s="43">
        <f>(F82*100)/F96</f>
        <v>0</v>
      </c>
      <c r="H82" s="33"/>
      <c r="I82" s="37">
        <f>(H82*100)/H96</f>
        <v>0</v>
      </c>
      <c r="K82" s="49"/>
      <c r="L82" s="53"/>
    </row>
    <row r="83" spans="1:12" x14ac:dyDescent="0.25">
      <c r="A83" s="25" t="s">
        <v>19</v>
      </c>
      <c r="B83" s="33">
        <v>1931336.04</v>
      </c>
      <c r="C83" s="43">
        <f>(B83*100)/B96</f>
        <v>4.72842483872431</v>
      </c>
      <c r="D83" s="33">
        <v>1922461.11</v>
      </c>
      <c r="E83" s="43">
        <f>(D83*100)/D96</f>
        <v>4.5830130336413726</v>
      </c>
      <c r="F83" s="44"/>
      <c r="G83" s="43">
        <f>(F83*100)/F96</f>
        <v>0</v>
      </c>
      <c r="H83" s="33"/>
      <c r="I83" s="37">
        <f>(H83*100)/H96</f>
        <v>0</v>
      </c>
      <c r="K83" s="49"/>
      <c r="L83" s="50"/>
    </row>
    <row r="84" spans="1:12" x14ac:dyDescent="0.25">
      <c r="A84" s="25" t="s">
        <v>20</v>
      </c>
      <c r="B84" s="33">
        <v>1698627.49</v>
      </c>
      <c r="C84" s="43">
        <f>(B84*100)/B96</f>
        <v>4.1586923503254924</v>
      </c>
      <c r="D84" s="33">
        <v>1734905.6</v>
      </c>
      <c r="E84" s="43">
        <f>(D84*100)/D96</f>
        <v>4.1358937954991486</v>
      </c>
      <c r="F84" s="44"/>
      <c r="G84" s="43">
        <f>(F84*100)/F96</f>
        <v>0</v>
      </c>
      <c r="H84" s="33"/>
      <c r="I84" s="37">
        <f>(H84*100)/H96</f>
        <v>0</v>
      </c>
      <c r="K84" s="49"/>
      <c r="L84" s="50"/>
    </row>
    <row r="85" spans="1:12" x14ac:dyDescent="0.25">
      <c r="A85" s="24" t="s">
        <v>21</v>
      </c>
      <c r="B85" s="33">
        <v>597782.17000000004</v>
      </c>
      <c r="C85" s="43">
        <f>(B85*100)/B96</f>
        <v>1.4635299099863111</v>
      </c>
      <c r="D85" s="33">
        <v>603371.91</v>
      </c>
      <c r="E85" s="43">
        <f>(D85*100)/D96</f>
        <v>1.4383964977388226</v>
      </c>
      <c r="F85" s="44"/>
      <c r="G85" s="43">
        <f>(F85*100)/F96</f>
        <v>0</v>
      </c>
      <c r="H85" s="33"/>
      <c r="I85" s="37">
        <f>(H85*100)/H96</f>
        <v>0</v>
      </c>
      <c r="K85" s="49"/>
      <c r="L85" s="50"/>
    </row>
    <row r="86" spans="1:12" x14ac:dyDescent="0.25">
      <c r="A86" s="24" t="s">
        <v>22</v>
      </c>
      <c r="B86" s="33">
        <v>3555312.67</v>
      </c>
      <c r="C86" s="43">
        <f>(B86*100)/B96</f>
        <v>8.7043520081876835</v>
      </c>
      <c r="D86" s="33">
        <v>3692431.25</v>
      </c>
      <c r="E86" s="43">
        <f>(D86*100)/D96</f>
        <v>8.802498243813476</v>
      </c>
      <c r="F86" s="44"/>
      <c r="G86" s="43">
        <f>(F86*100)/F96</f>
        <v>0</v>
      </c>
      <c r="H86" s="33"/>
      <c r="I86" s="37">
        <f>(H86*100)/H96</f>
        <v>0</v>
      </c>
      <c r="K86" s="47"/>
      <c r="L86" s="48"/>
    </row>
    <row r="87" spans="1:12" x14ac:dyDescent="0.25">
      <c r="A87" s="24" t="s">
        <v>23</v>
      </c>
      <c r="B87" s="33">
        <v>1482388.09</v>
      </c>
      <c r="C87" s="43">
        <f>(B87*100)/B96</f>
        <v>3.6292807259916757</v>
      </c>
      <c r="D87" s="33">
        <v>1490474.64</v>
      </c>
      <c r="E87" s="43">
        <f>(D87*100)/D96</f>
        <v>3.5531874563808121</v>
      </c>
      <c r="F87" s="44"/>
      <c r="G87" s="43">
        <f>(F87*100)/F96</f>
        <v>0</v>
      </c>
      <c r="H87" s="33"/>
      <c r="I87" s="37">
        <f>(H87*100)/H96</f>
        <v>0</v>
      </c>
      <c r="K87" s="49"/>
      <c r="L87" s="50"/>
    </row>
    <row r="88" spans="1:12" x14ac:dyDescent="0.25">
      <c r="A88" s="24" t="s">
        <v>24</v>
      </c>
      <c r="B88" s="33">
        <v>1937156.68</v>
      </c>
      <c r="C88" s="43">
        <f>(B88*100)/B96</f>
        <v>4.7426753151733863</v>
      </c>
      <c r="D88" s="33">
        <v>2879303.11</v>
      </c>
      <c r="E88" s="43">
        <f>(D88*100)/D96</f>
        <v>6.8640575418111522</v>
      </c>
      <c r="F88" s="44"/>
      <c r="G88" s="43">
        <f>(F88*100)/F96</f>
        <v>0</v>
      </c>
      <c r="H88" s="33"/>
      <c r="I88" s="37">
        <f>(H88*100)/H96</f>
        <v>0</v>
      </c>
      <c r="K88" s="49"/>
      <c r="L88" s="50"/>
    </row>
    <row r="89" spans="1:12" x14ac:dyDescent="0.25">
      <c r="A89" s="24" t="s">
        <v>44</v>
      </c>
      <c r="B89" s="33">
        <v>1251567.28</v>
      </c>
      <c r="C89" s="43">
        <f>(B89*100)/B96</f>
        <v>3.0641699277183392</v>
      </c>
      <c r="D89" s="33">
        <v>1290331.78</v>
      </c>
      <c r="E89" s="43">
        <f>(D89*100)/D96</f>
        <v>3.0760608548599833</v>
      </c>
      <c r="F89" s="44"/>
      <c r="G89" s="43">
        <f>(F89*100)/F96</f>
        <v>0</v>
      </c>
      <c r="H89" s="33"/>
      <c r="I89" s="37">
        <f>(H89*100)/H96</f>
        <v>0</v>
      </c>
      <c r="K89" s="49"/>
      <c r="L89" s="53"/>
    </row>
    <row r="90" spans="1:12" x14ac:dyDescent="0.25">
      <c r="A90" s="26" t="s">
        <v>26</v>
      </c>
      <c r="B90" s="33">
        <v>2078733.16</v>
      </c>
      <c r="C90" s="43">
        <f>(B90*100)/B96</f>
        <v>5.0892922325541416</v>
      </c>
      <c r="D90" s="33">
        <v>2227579.62</v>
      </c>
      <c r="E90" s="43">
        <f>(D90*100)/D96</f>
        <v>5.3103942539227207</v>
      </c>
      <c r="F90" s="44"/>
      <c r="G90" s="43">
        <f>(F90*100)/F96</f>
        <v>0</v>
      </c>
      <c r="H90" s="33"/>
      <c r="I90" s="37">
        <f>(H90*100)/H96</f>
        <v>0</v>
      </c>
      <c r="K90" s="47"/>
      <c r="L90" s="54"/>
    </row>
    <row r="91" spans="1:12" x14ac:dyDescent="0.25">
      <c r="A91" s="26" t="s">
        <v>27</v>
      </c>
      <c r="B91" s="33">
        <v>199995.85</v>
      </c>
      <c r="C91" s="43">
        <f>(B91*100)/B96</f>
        <v>0.4896430891341837</v>
      </c>
      <c r="D91" s="33">
        <v>206190.28</v>
      </c>
      <c r="E91" s="43">
        <f>(D91*100)/D96</f>
        <v>0.49154322848703247</v>
      </c>
      <c r="F91" s="44"/>
      <c r="G91" s="43">
        <f>(F91*100)/F96</f>
        <v>0</v>
      </c>
      <c r="H91" s="33"/>
      <c r="I91" s="37">
        <f>(H91*100)/H96</f>
        <v>0</v>
      </c>
      <c r="K91" s="49"/>
      <c r="L91" s="50"/>
    </row>
    <row r="92" spans="1:12" x14ac:dyDescent="0.25">
      <c r="A92" s="26" t="s">
        <v>28</v>
      </c>
      <c r="B92" s="33">
        <v>1076354.05</v>
      </c>
      <c r="C92" s="43">
        <f>(B92*100)/B96</f>
        <v>2.6352012906472289</v>
      </c>
      <c r="D92" s="33">
        <v>1082225.6599999999</v>
      </c>
      <c r="E92" s="43">
        <f>(D92*100)/D96</f>
        <v>2.5799503976031724</v>
      </c>
      <c r="F92" s="44"/>
      <c r="G92" s="43">
        <f>(F92*100)/F96</f>
        <v>0</v>
      </c>
      <c r="H92" s="33"/>
      <c r="I92" s="37">
        <f>(H92*100)/H96</f>
        <v>0</v>
      </c>
      <c r="K92" s="49"/>
      <c r="L92" s="50"/>
    </row>
    <row r="93" spans="1:12" x14ac:dyDescent="0.25">
      <c r="A93" s="26" t="s">
        <v>29</v>
      </c>
      <c r="B93" s="33">
        <v>6392258.04</v>
      </c>
      <c r="C93" s="43">
        <f>(B93*100)/B96</f>
        <v>15.649949602696367</v>
      </c>
      <c r="D93" s="33">
        <v>6452030.7199999997</v>
      </c>
      <c r="E93" s="43">
        <f>(D93*100)/D96</f>
        <v>15.381190667214344</v>
      </c>
      <c r="F93" s="44"/>
      <c r="G93" s="43">
        <f>(F93*100)/F96</f>
        <v>0</v>
      </c>
      <c r="H93" s="33"/>
      <c r="I93" s="37">
        <f>(H93*100)/H96</f>
        <v>0</v>
      </c>
      <c r="K93" s="49"/>
      <c r="L93" s="50"/>
    </row>
    <row r="94" spans="1:12" x14ac:dyDescent="0.25">
      <c r="A94" s="26" t="s">
        <v>30</v>
      </c>
      <c r="B94" s="33">
        <v>728253.62</v>
      </c>
      <c r="C94" s="43">
        <f>(B94*100)/B96</f>
        <v>1.7829587572439725</v>
      </c>
      <c r="D94" s="33">
        <v>756340.37</v>
      </c>
      <c r="E94" s="43">
        <f>(D94*100)/D96</f>
        <v>1.803062624023192</v>
      </c>
      <c r="F94" s="44"/>
      <c r="G94" s="43">
        <f>(F94*100)/F96</f>
        <v>0</v>
      </c>
      <c r="H94" s="33"/>
      <c r="I94" s="37">
        <f>(H94*100)/H96</f>
        <v>0</v>
      </c>
      <c r="K94" s="49"/>
      <c r="L94" s="55"/>
    </row>
    <row r="95" spans="1:12" x14ac:dyDescent="0.25">
      <c r="A95" s="24" t="s">
        <v>35</v>
      </c>
      <c r="B95" s="33">
        <v>1048973.02</v>
      </c>
      <c r="C95" s="43">
        <f>(B95*100)/B96</f>
        <v>2.56816523908478</v>
      </c>
      <c r="D95" s="33">
        <v>1113455.8400000001</v>
      </c>
      <c r="E95" s="43">
        <f>(D95*100)/D96</f>
        <v>2.6544009658037262</v>
      </c>
      <c r="F95" s="45"/>
      <c r="G95" s="43">
        <f>(F95*100)/F96</f>
        <v>0</v>
      </c>
      <c r="I95" s="37">
        <f>(H95*100)/H96</f>
        <v>0</v>
      </c>
      <c r="K95" s="56"/>
      <c r="L95" s="57"/>
    </row>
    <row r="96" spans="1:12" x14ac:dyDescent="0.25">
      <c r="B96" s="45">
        <f>SUM(B72:B95)</f>
        <v>40845230.830000006</v>
      </c>
      <c r="C96" s="43">
        <f>SUM(C72:C95)</f>
        <v>100</v>
      </c>
      <c r="D96" s="37">
        <f>SUM(D72:D95)</f>
        <v>41947537.480000004</v>
      </c>
      <c r="E96" s="43">
        <f>SUM(E72:E95)</f>
        <v>100</v>
      </c>
      <c r="F96" s="37">
        <f>SUM(F72:F95)</f>
        <v>5463901.96</v>
      </c>
      <c r="H96" s="37">
        <f>SUM(H72:H95)</f>
        <v>5530717.7000000002</v>
      </c>
    </row>
  </sheetData>
  <mergeCells count="1">
    <mergeCell ref="A2:I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12" sqref="T12"/>
    </sheetView>
  </sheetViews>
  <sheetFormatPr defaultRowHeight="15" x14ac:dyDescent="0.25"/>
  <cols>
    <col min="1" max="1" width="19.42578125" customWidth="1"/>
    <col min="2" max="1025" width="8.7109375" customWidth="1"/>
  </cols>
  <sheetData>
    <row r="1" spans="1:18" x14ac:dyDescent="0.2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8" ht="15.75" x14ac:dyDescent="0.25">
      <c r="A3" s="58">
        <v>2017</v>
      </c>
      <c r="B3" s="59" t="s">
        <v>75</v>
      </c>
      <c r="C3" s="59" t="s">
        <v>76</v>
      </c>
      <c r="D3" s="59" t="s">
        <v>77</v>
      </c>
      <c r="E3" s="59" t="s">
        <v>78</v>
      </c>
      <c r="F3" s="60" t="s">
        <v>79</v>
      </c>
      <c r="G3" s="59" t="s">
        <v>80</v>
      </c>
      <c r="H3" s="59" t="s">
        <v>81</v>
      </c>
      <c r="I3" s="59" t="s">
        <v>82</v>
      </c>
      <c r="J3" s="59" t="s">
        <v>83</v>
      </c>
      <c r="K3" s="59" t="s">
        <v>84</v>
      </c>
      <c r="L3" s="59" t="s">
        <v>85</v>
      </c>
      <c r="M3" s="59" t="s">
        <v>86</v>
      </c>
      <c r="N3" s="61" t="s">
        <v>87</v>
      </c>
      <c r="O3" s="62"/>
    </row>
    <row r="4" spans="1:18" x14ac:dyDescent="0.25">
      <c r="A4" s="63"/>
      <c r="B4" s="64"/>
      <c r="C4" s="20"/>
      <c r="D4" s="20"/>
      <c r="E4" s="65"/>
      <c r="F4" s="20"/>
      <c r="G4" s="20"/>
      <c r="H4" s="20"/>
      <c r="I4" s="20"/>
      <c r="J4" s="20"/>
      <c r="K4" s="20"/>
      <c r="L4" s="20"/>
      <c r="M4" s="20"/>
      <c r="N4" s="66"/>
      <c r="O4" s="67"/>
    </row>
    <row r="5" spans="1:18" x14ac:dyDescent="0.25">
      <c r="A5" s="68" t="s">
        <v>5</v>
      </c>
      <c r="B5" s="64">
        <v>1.2869999999999999</v>
      </c>
      <c r="C5" s="64">
        <v>1.1029</v>
      </c>
      <c r="D5" s="69">
        <v>1.3010999999999999</v>
      </c>
      <c r="E5" s="69">
        <v>0.42759999999999998</v>
      </c>
      <c r="F5" s="69">
        <v>-1.8568</v>
      </c>
      <c r="G5" s="69">
        <v>1.46E-2</v>
      </c>
      <c r="H5" s="69">
        <v>1.4831000000000001</v>
      </c>
      <c r="I5" s="69">
        <v>-0.95569999999999999</v>
      </c>
      <c r="J5" s="64">
        <v>1.2807999999999999</v>
      </c>
      <c r="K5" s="20"/>
      <c r="L5" s="20"/>
      <c r="M5" s="20"/>
      <c r="N5" s="66">
        <f t="shared" ref="N5:N32" si="0">SUM(B5:M5)</f>
        <v>4.0846</v>
      </c>
      <c r="O5" s="67"/>
      <c r="R5" s="70"/>
    </row>
    <row r="6" spans="1:18" x14ac:dyDescent="0.25">
      <c r="A6" s="68" t="s">
        <v>6</v>
      </c>
      <c r="B6" s="64">
        <v>3.3843000000000001</v>
      </c>
      <c r="C6" s="64">
        <v>0.52949999999999997</v>
      </c>
      <c r="D6" s="69">
        <v>0.8972</v>
      </c>
      <c r="E6" s="69">
        <v>-0.15029999999999999</v>
      </c>
      <c r="F6" s="69">
        <v>-0.15029999999999999</v>
      </c>
      <c r="G6" s="69">
        <v>-0.35120000000000001</v>
      </c>
      <c r="H6" s="69">
        <v>2.2934999999999999</v>
      </c>
      <c r="I6" s="69">
        <v>-0.46200000000000002</v>
      </c>
      <c r="J6" s="64">
        <v>-0.16159999999999999</v>
      </c>
      <c r="K6" s="71"/>
      <c r="L6" s="71"/>
      <c r="M6" s="20"/>
      <c r="N6" s="66">
        <f t="shared" si="0"/>
        <v>5.8291000000000004</v>
      </c>
      <c r="O6" s="67"/>
      <c r="R6" s="70"/>
    </row>
    <row r="7" spans="1:18" x14ac:dyDescent="0.25">
      <c r="A7" s="68" t="s">
        <v>7</v>
      </c>
      <c r="B7" s="64">
        <v>1.0330999999999999</v>
      </c>
      <c r="C7" s="64">
        <v>0.45019999999999999</v>
      </c>
      <c r="D7" s="69">
        <v>1.1002000000000001</v>
      </c>
      <c r="E7" s="69">
        <v>0.67190000000000005</v>
      </c>
      <c r="F7" s="69">
        <v>6.4000000000000003E-3</v>
      </c>
      <c r="G7" s="69">
        <v>0.62909999999999999</v>
      </c>
      <c r="H7" s="69">
        <v>0.72609999999999997</v>
      </c>
      <c r="I7" s="69">
        <v>0.17599999999999999</v>
      </c>
      <c r="J7" s="64">
        <v>1.2165999999999999</v>
      </c>
      <c r="K7" s="20"/>
      <c r="L7" s="20"/>
      <c r="M7" s="20"/>
      <c r="N7" s="66">
        <f t="shared" si="0"/>
        <v>6.0095999999999998</v>
      </c>
      <c r="O7" s="67"/>
      <c r="R7" s="70"/>
    </row>
    <row r="8" spans="1:18" x14ac:dyDescent="0.25">
      <c r="A8" s="68" t="s">
        <v>9</v>
      </c>
      <c r="B8" s="64">
        <v>0.58520000000000005</v>
      </c>
      <c r="C8" s="64">
        <v>0.52459999999999996</v>
      </c>
      <c r="D8" s="69">
        <v>0.63370000000000004</v>
      </c>
      <c r="E8" s="69">
        <v>0.47989999999999999</v>
      </c>
      <c r="F8" s="69">
        <v>0.18140000000000001</v>
      </c>
      <c r="G8" s="69">
        <v>0.49969999999999998</v>
      </c>
      <c r="H8" s="69">
        <v>0.67559999999999998</v>
      </c>
      <c r="I8" s="69">
        <v>0.39529999999999998</v>
      </c>
      <c r="J8" s="64">
        <v>0.59009999999999996</v>
      </c>
      <c r="K8" s="20"/>
      <c r="L8" s="20"/>
      <c r="M8" s="20"/>
      <c r="N8" s="66">
        <f t="shared" si="0"/>
        <v>4.5654999999999992</v>
      </c>
      <c r="O8" s="67"/>
      <c r="R8" s="70"/>
    </row>
    <row r="9" spans="1:18" x14ac:dyDescent="0.25">
      <c r="A9" s="68" t="s">
        <v>10</v>
      </c>
      <c r="B9" s="64">
        <v>0.96250000000000002</v>
      </c>
      <c r="C9" s="64">
        <v>0.56040000000000001</v>
      </c>
      <c r="D9" s="69">
        <v>1.4822</v>
      </c>
      <c r="E9" s="69">
        <v>0.69069999999999998</v>
      </c>
      <c r="F9" s="69">
        <v>-0.84430000000000005</v>
      </c>
      <c r="G9" s="69">
        <v>0.28760000000000002</v>
      </c>
      <c r="H9" s="69">
        <v>1.2336</v>
      </c>
      <c r="I9" s="69">
        <v>-7.6799999999999993E-2</v>
      </c>
      <c r="J9" s="64">
        <v>1.1712</v>
      </c>
      <c r="K9" s="20"/>
      <c r="L9" s="20"/>
      <c r="M9" s="20"/>
      <c r="N9" s="66">
        <f t="shared" si="0"/>
        <v>5.4670999999999994</v>
      </c>
      <c r="O9" s="67"/>
      <c r="R9" s="70"/>
    </row>
    <row r="10" spans="1:18" x14ac:dyDescent="0.25">
      <c r="A10" s="68" t="s">
        <v>11</v>
      </c>
      <c r="B10" s="64">
        <v>0.57099999999999995</v>
      </c>
      <c r="C10" s="64">
        <v>0.4677</v>
      </c>
      <c r="D10" s="69">
        <v>0.53949999999999998</v>
      </c>
      <c r="E10" s="69">
        <v>0.51749999999999996</v>
      </c>
      <c r="F10" s="69">
        <v>0.50760000000000005</v>
      </c>
      <c r="G10" s="69">
        <v>0.501</v>
      </c>
      <c r="H10" s="69">
        <v>0.52059999999999995</v>
      </c>
      <c r="I10" s="69">
        <v>0.55349999999999999</v>
      </c>
      <c r="J10" s="64">
        <v>0.49149999999999999</v>
      </c>
      <c r="K10" s="20"/>
      <c r="L10" s="20"/>
      <c r="M10" s="20"/>
      <c r="N10" s="66">
        <f t="shared" si="0"/>
        <v>4.6699000000000002</v>
      </c>
      <c r="O10" s="67"/>
      <c r="R10" s="70"/>
    </row>
    <row r="11" spans="1:18" x14ac:dyDescent="0.25">
      <c r="A11" s="68" t="s">
        <v>12</v>
      </c>
      <c r="B11" s="64">
        <v>1.1718</v>
      </c>
      <c r="C11" s="64">
        <v>0.45889999999999997</v>
      </c>
      <c r="D11" s="69">
        <v>1.2657</v>
      </c>
      <c r="E11" s="69">
        <v>0.57330000000000003</v>
      </c>
      <c r="F11" s="69">
        <v>-0.50509999999999999</v>
      </c>
      <c r="G11" s="69">
        <v>0.57909999999999995</v>
      </c>
      <c r="H11" s="69">
        <v>1.0125999999999999</v>
      </c>
      <c r="I11" s="69">
        <v>-4.9000000000000002E-2</v>
      </c>
      <c r="J11" s="64">
        <v>1.091</v>
      </c>
      <c r="K11" s="20"/>
      <c r="L11" s="20"/>
      <c r="M11" s="20"/>
      <c r="N11" s="66">
        <f t="shared" si="0"/>
        <v>5.5983000000000001</v>
      </c>
      <c r="O11" s="67"/>
      <c r="R11" s="70"/>
    </row>
    <row r="12" spans="1:18" x14ac:dyDescent="0.25">
      <c r="A12" s="68" t="s">
        <v>14</v>
      </c>
      <c r="B12" s="64">
        <v>1.0374000000000001</v>
      </c>
      <c r="C12" s="64">
        <v>0.24340000000000001</v>
      </c>
      <c r="D12" s="69">
        <v>0.57250000000000001</v>
      </c>
      <c r="E12" s="69">
        <v>0.41439999999999999</v>
      </c>
      <c r="F12" s="69">
        <v>0.79390000000000005</v>
      </c>
      <c r="G12" s="69">
        <v>1.1189</v>
      </c>
      <c r="H12" s="69">
        <v>0.50390000000000001</v>
      </c>
      <c r="I12" s="69">
        <v>0.60540000000000005</v>
      </c>
      <c r="J12" s="64"/>
      <c r="K12" s="20"/>
      <c r="L12" s="20"/>
      <c r="M12" s="20"/>
      <c r="N12" s="66">
        <f t="shared" si="0"/>
        <v>5.2898000000000005</v>
      </c>
      <c r="O12" s="67"/>
      <c r="R12" s="70"/>
    </row>
    <row r="13" spans="1:18" x14ac:dyDescent="0.25">
      <c r="A13" s="68" t="s">
        <v>51</v>
      </c>
      <c r="B13" s="64"/>
      <c r="C13" s="64"/>
      <c r="D13" s="69"/>
      <c r="E13" s="69"/>
      <c r="F13" s="69"/>
      <c r="G13" s="69"/>
      <c r="H13" s="69"/>
      <c r="I13" s="72">
        <v>-0.38779999999999998</v>
      </c>
      <c r="J13" s="70">
        <v>0.60029999999999994</v>
      </c>
      <c r="K13" s="20"/>
      <c r="L13" s="20"/>
      <c r="M13" s="20"/>
      <c r="N13" s="66">
        <f t="shared" si="0"/>
        <v>0.21249999999999997</v>
      </c>
      <c r="O13" s="67"/>
      <c r="R13" s="70"/>
    </row>
    <row r="14" spans="1:18" x14ac:dyDescent="0.25">
      <c r="A14" s="73" t="s">
        <v>15</v>
      </c>
      <c r="B14" s="64">
        <v>0.56000000000000005</v>
      </c>
      <c r="C14" s="64">
        <v>0.44</v>
      </c>
      <c r="D14" s="69">
        <v>0.51</v>
      </c>
      <c r="E14" s="69">
        <v>0.5</v>
      </c>
      <c r="F14" s="69">
        <v>0.49</v>
      </c>
      <c r="G14" s="69">
        <v>0.5</v>
      </c>
      <c r="H14" s="69">
        <v>0.52</v>
      </c>
      <c r="I14" s="69">
        <v>0.55000000000000004</v>
      </c>
      <c r="J14" s="64">
        <v>0.45</v>
      </c>
      <c r="K14" s="20"/>
      <c r="L14" s="20"/>
      <c r="M14" s="20"/>
      <c r="N14" s="66">
        <f t="shared" si="0"/>
        <v>4.5200000000000005</v>
      </c>
      <c r="O14" s="74"/>
    </row>
    <row r="15" spans="1:18" x14ac:dyDescent="0.25">
      <c r="A15" s="73" t="s">
        <v>16</v>
      </c>
      <c r="B15" s="64">
        <v>1.07</v>
      </c>
      <c r="C15" s="64">
        <v>-2.15</v>
      </c>
      <c r="D15" s="75">
        <v>0.74</v>
      </c>
      <c r="E15" s="75">
        <v>0.68</v>
      </c>
      <c r="F15" s="75">
        <v>0.7</v>
      </c>
      <c r="G15" s="75">
        <v>1.39</v>
      </c>
      <c r="H15" s="75">
        <v>1.35</v>
      </c>
      <c r="I15" s="75">
        <v>-2</v>
      </c>
      <c r="J15" s="65">
        <v>0.56000000000000005</v>
      </c>
      <c r="K15" s="20"/>
      <c r="L15" s="20"/>
      <c r="M15" s="20"/>
      <c r="N15" s="66">
        <f t="shared" si="0"/>
        <v>2.34</v>
      </c>
      <c r="O15" s="74"/>
      <c r="R15" s="70"/>
    </row>
    <row r="16" spans="1:18" x14ac:dyDescent="0.25">
      <c r="A16" s="73" t="s">
        <v>18</v>
      </c>
      <c r="B16" s="64">
        <v>0.56999999999999995</v>
      </c>
      <c r="C16" s="64">
        <v>0.52</v>
      </c>
      <c r="D16" s="69">
        <v>0.64</v>
      </c>
      <c r="E16" s="69">
        <v>0.48</v>
      </c>
      <c r="F16" s="69">
        <v>0.16</v>
      </c>
      <c r="G16" s="69">
        <v>0.52</v>
      </c>
      <c r="H16" s="69">
        <v>0.64</v>
      </c>
      <c r="I16" s="69">
        <v>0.41</v>
      </c>
      <c r="J16" s="64">
        <v>0.59</v>
      </c>
      <c r="K16" s="20"/>
      <c r="L16" s="20"/>
      <c r="M16" s="20"/>
      <c r="N16" s="66">
        <f t="shared" si="0"/>
        <v>4.53</v>
      </c>
      <c r="O16" s="74"/>
      <c r="R16" s="76"/>
    </row>
    <row r="17" spans="1:18" x14ac:dyDescent="0.25">
      <c r="A17" s="73" t="s">
        <v>19</v>
      </c>
      <c r="B17" s="64">
        <v>1.63</v>
      </c>
      <c r="C17" s="64">
        <v>0.75</v>
      </c>
      <c r="D17" s="69">
        <v>0.94</v>
      </c>
      <c r="E17" s="69">
        <v>0.25</v>
      </c>
      <c r="F17" s="69">
        <v>-1.36</v>
      </c>
      <c r="G17" s="69">
        <v>0.12</v>
      </c>
      <c r="H17" s="69">
        <v>1.31</v>
      </c>
      <c r="I17" s="69">
        <v>-0.18</v>
      </c>
      <c r="J17" s="64">
        <v>0.61</v>
      </c>
      <c r="K17" s="20"/>
      <c r="L17" s="20"/>
      <c r="M17" s="20"/>
      <c r="N17" s="66">
        <f t="shared" si="0"/>
        <v>4.07</v>
      </c>
      <c r="O17" s="74"/>
      <c r="R17" s="70"/>
    </row>
    <row r="18" spans="1:18" x14ac:dyDescent="0.25">
      <c r="A18" s="73" t="s">
        <v>20</v>
      </c>
      <c r="B18" s="64">
        <v>0.95</v>
      </c>
      <c r="C18" s="64">
        <v>0.56000000000000005</v>
      </c>
      <c r="D18" s="69">
        <v>1.46</v>
      </c>
      <c r="E18" s="69">
        <v>0.68</v>
      </c>
      <c r="F18" s="69">
        <v>-0.88</v>
      </c>
      <c r="G18" s="69">
        <v>0.26</v>
      </c>
      <c r="H18" s="69">
        <v>1.21</v>
      </c>
      <c r="I18" s="69">
        <v>-0.02</v>
      </c>
      <c r="J18" s="64">
        <v>1.08</v>
      </c>
      <c r="K18" s="20"/>
      <c r="L18" s="20"/>
      <c r="M18" s="20"/>
      <c r="N18" s="66">
        <f t="shared" si="0"/>
        <v>5.3000000000000007</v>
      </c>
      <c r="O18" s="74"/>
      <c r="R18" s="70"/>
    </row>
    <row r="19" spans="1:18" x14ac:dyDescent="0.25">
      <c r="A19" s="77" t="s">
        <v>21</v>
      </c>
      <c r="B19" s="64">
        <v>0.56989999999999996</v>
      </c>
      <c r="C19" s="64">
        <v>0.53380000000000005</v>
      </c>
      <c r="D19" s="69">
        <v>0.63919999999999999</v>
      </c>
      <c r="E19" s="69">
        <v>0.4879</v>
      </c>
      <c r="F19" s="69">
        <v>0.1918</v>
      </c>
      <c r="G19" s="69">
        <v>0.49640000000000001</v>
      </c>
      <c r="H19" s="69">
        <v>0.6835</v>
      </c>
      <c r="I19" s="69">
        <v>0.40649999999999997</v>
      </c>
      <c r="J19" s="64">
        <v>0.5887</v>
      </c>
      <c r="K19" s="20"/>
      <c r="L19" s="20"/>
      <c r="M19" s="20"/>
      <c r="N19" s="66">
        <f t="shared" si="0"/>
        <v>4.5977000000000006</v>
      </c>
      <c r="O19" s="74"/>
      <c r="R19" s="70"/>
    </row>
    <row r="20" spans="1:18" x14ac:dyDescent="0.25">
      <c r="A20" s="77" t="s">
        <v>22</v>
      </c>
      <c r="B20" s="64">
        <v>1.3703000000000001</v>
      </c>
      <c r="C20" s="64">
        <v>1.1694</v>
      </c>
      <c r="D20" s="69">
        <v>1.2981</v>
      </c>
      <c r="E20" s="69">
        <v>0.35560000000000003</v>
      </c>
      <c r="F20" s="69">
        <v>-1.9135</v>
      </c>
      <c r="G20" s="69">
        <v>3.4200000000000001E-2</v>
      </c>
      <c r="H20" s="69">
        <v>1.5878000000000001</v>
      </c>
      <c r="I20" s="69">
        <v>-1.0813999999999999</v>
      </c>
      <c r="J20" s="64">
        <v>1.1828000000000001</v>
      </c>
      <c r="K20" s="71"/>
      <c r="L20" s="20"/>
      <c r="M20" s="20"/>
      <c r="N20" s="66">
        <f t="shared" si="0"/>
        <v>4.0032999999999994</v>
      </c>
      <c r="O20" s="74"/>
    </row>
    <row r="21" spans="1:18" x14ac:dyDescent="0.25">
      <c r="A21" s="77" t="s">
        <v>23</v>
      </c>
      <c r="B21" s="64"/>
      <c r="C21" s="64">
        <v>0.40639999999999998</v>
      </c>
      <c r="D21" s="69">
        <v>0.505</v>
      </c>
      <c r="E21" s="69">
        <v>0.48</v>
      </c>
      <c r="F21" s="69">
        <v>0.45379999999999998</v>
      </c>
      <c r="G21" s="69">
        <v>0.51359999999999995</v>
      </c>
      <c r="H21" s="69">
        <v>0.53400000000000003</v>
      </c>
      <c r="I21" s="69">
        <v>0.53520000000000001</v>
      </c>
      <c r="J21" s="64">
        <v>0.46850000000000003</v>
      </c>
      <c r="K21" s="20"/>
      <c r="L21" s="20"/>
      <c r="M21" s="20"/>
      <c r="N21" s="66">
        <f t="shared" si="0"/>
        <v>3.8965000000000005</v>
      </c>
      <c r="O21" s="74"/>
      <c r="R21" s="70"/>
    </row>
    <row r="22" spans="1:18" x14ac:dyDescent="0.25">
      <c r="A22" s="77" t="s">
        <v>24</v>
      </c>
      <c r="B22" s="64">
        <v>3.3740999999999999</v>
      </c>
      <c r="C22" s="64">
        <v>0.54149999999999998</v>
      </c>
      <c r="D22" s="69">
        <v>0.91639999999999999</v>
      </c>
      <c r="E22" s="69">
        <v>-0.16039999999999999</v>
      </c>
      <c r="F22" s="69">
        <v>-3.1762999999999999</v>
      </c>
      <c r="G22" s="69">
        <v>-0.3599</v>
      </c>
      <c r="H22" s="69">
        <v>2.3022</v>
      </c>
      <c r="I22" s="69">
        <v>-0.46460000000000001</v>
      </c>
      <c r="J22" s="64">
        <v>-0.18060000000000001</v>
      </c>
      <c r="K22" s="71"/>
      <c r="L22" s="71"/>
      <c r="M22" s="20"/>
      <c r="N22" s="66">
        <f t="shared" si="0"/>
        <v>2.7923999999999998</v>
      </c>
      <c r="O22" s="74"/>
      <c r="R22" s="70"/>
    </row>
    <row r="23" spans="1:18" x14ac:dyDescent="0.25">
      <c r="A23" s="77" t="s">
        <v>44</v>
      </c>
      <c r="B23" s="64">
        <v>1.3072999999999999</v>
      </c>
      <c r="C23" s="64">
        <v>0.53180000000000005</v>
      </c>
      <c r="D23" s="69">
        <v>1.5995999999999999</v>
      </c>
      <c r="E23" s="69">
        <v>0.40529999999999999</v>
      </c>
      <c r="F23" s="69">
        <v>-1.587</v>
      </c>
      <c r="G23" s="69">
        <v>0.42070000000000002</v>
      </c>
      <c r="H23" s="69">
        <v>1.4619</v>
      </c>
      <c r="I23" s="69">
        <v>-0.27029999999999998</v>
      </c>
      <c r="J23" s="64">
        <v>0.85680000000000001</v>
      </c>
      <c r="K23" s="20"/>
      <c r="L23" s="20"/>
      <c r="M23" s="20"/>
      <c r="N23" s="66">
        <f t="shared" si="0"/>
        <v>4.7260999999999997</v>
      </c>
      <c r="O23" s="74"/>
      <c r="R23" s="70"/>
    </row>
    <row r="24" spans="1:18" x14ac:dyDescent="0.25">
      <c r="A24" s="78" t="s">
        <v>26</v>
      </c>
      <c r="B24" s="64">
        <v>3.3740999999999999</v>
      </c>
      <c r="C24" s="64">
        <v>0.54149999999999998</v>
      </c>
      <c r="D24" s="69">
        <v>0.91639999999999999</v>
      </c>
      <c r="E24" s="69">
        <v>-0.16039999999999999</v>
      </c>
      <c r="F24" s="69">
        <v>-3.1762999999999999</v>
      </c>
      <c r="G24" s="69">
        <v>-0.3599</v>
      </c>
      <c r="H24" s="69">
        <v>2.3022</v>
      </c>
      <c r="I24" s="69">
        <v>-0.46460000000000001</v>
      </c>
      <c r="J24" s="64">
        <v>-0.18060000000000001</v>
      </c>
      <c r="K24" s="71"/>
      <c r="L24" s="71"/>
      <c r="M24" s="20"/>
      <c r="N24" s="66">
        <f t="shared" si="0"/>
        <v>2.7923999999999998</v>
      </c>
      <c r="O24" s="74"/>
      <c r="R24" s="70"/>
    </row>
    <row r="25" spans="1:18" x14ac:dyDescent="0.25">
      <c r="A25" s="78" t="s">
        <v>27</v>
      </c>
      <c r="B25" s="64">
        <v>1.3072999999999999</v>
      </c>
      <c r="C25" s="64">
        <v>0.53180000000000005</v>
      </c>
      <c r="D25" s="69">
        <v>1.5995999999999999</v>
      </c>
      <c r="E25" s="69">
        <v>0.40529999999999999</v>
      </c>
      <c r="F25" s="69">
        <v>-1.587</v>
      </c>
      <c r="G25" s="69">
        <v>0.42070000000000002</v>
      </c>
      <c r="H25" s="69">
        <v>1.4619</v>
      </c>
      <c r="I25" s="69">
        <v>-0.27029999999999998</v>
      </c>
      <c r="J25" s="64">
        <v>0.85680000000000001</v>
      </c>
      <c r="K25" s="20"/>
      <c r="L25" s="20"/>
      <c r="M25" s="20"/>
      <c r="N25" s="66">
        <f t="shared" si="0"/>
        <v>4.7260999999999997</v>
      </c>
      <c r="O25" s="74"/>
      <c r="R25" s="70"/>
    </row>
    <row r="26" spans="1:18" x14ac:dyDescent="0.25">
      <c r="A26" s="78" t="s">
        <v>28</v>
      </c>
      <c r="B26" s="64">
        <v>0.56979999999999997</v>
      </c>
      <c r="C26" s="64">
        <v>0.40639999999999998</v>
      </c>
      <c r="D26" s="69">
        <v>0.505</v>
      </c>
      <c r="E26" s="69">
        <v>0.48</v>
      </c>
      <c r="F26" s="69">
        <v>0.45379999999999998</v>
      </c>
      <c r="G26" s="69">
        <v>0.51359999999999995</v>
      </c>
      <c r="H26" s="69">
        <v>0.53400000000000003</v>
      </c>
      <c r="I26" s="69">
        <v>0.53520000000000001</v>
      </c>
      <c r="J26" s="64">
        <v>0.46850000000000003</v>
      </c>
      <c r="K26" s="20"/>
      <c r="L26" s="20"/>
      <c r="M26" s="20"/>
      <c r="N26" s="66">
        <f t="shared" si="0"/>
        <v>4.4663000000000004</v>
      </c>
      <c r="O26" s="74"/>
      <c r="R26" s="70"/>
    </row>
    <row r="27" spans="1:18" x14ac:dyDescent="0.25">
      <c r="A27" s="78" t="s">
        <v>29</v>
      </c>
      <c r="B27" s="64">
        <v>0.56989999999999996</v>
      </c>
      <c r="C27" s="64">
        <v>0.53380000000000005</v>
      </c>
      <c r="D27" s="69">
        <v>0.63919999999999999</v>
      </c>
      <c r="E27" s="69">
        <v>0.4879</v>
      </c>
      <c r="F27" s="69">
        <v>0.1918</v>
      </c>
      <c r="G27" s="69">
        <v>0.49640000000000001</v>
      </c>
      <c r="H27" s="69">
        <v>0.6835</v>
      </c>
      <c r="I27" s="69">
        <v>0.40649999999999997</v>
      </c>
      <c r="J27" s="64">
        <v>0.5887</v>
      </c>
      <c r="K27" s="20"/>
      <c r="L27" s="20"/>
      <c r="M27" s="20"/>
      <c r="N27" s="66">
        <f t="shared" si="0"/>
        <v>4.5977000000000006</v>
      </c>
      <c r="O27" s="74"/>
      <c r="R27" s="70"/>
    </row>
    <row r="28" spans="1:18" x14ac:dyDescent="0.25">
      <c r="A28" s="78" t="s">
        <v>30</v>
      </c>
      <c r="B28" s="64">
        <v>1.3703000000000001</v>
      </c>
      <c r="C28" s="64">
        <v>1.1694</v>
      </c>
      <c r="D28" s="69">
        <v>1.2981</v>
      </c>
      <c r="E28" s="69">
        <v>0.35560000000000003</v>
      </c>
      <c r="F28" s="69">
        <v>-1.9135</v>
      </c>
      <c r="G28" s="69">
        <v>3.4200000000000001E-2</v>
      </c>
      <c r="H28" s="69">
        <v>1.5878000000000001</v>
      </c>
      <c r="I28" s="69">
        <v>-1.0813999999999999</v>
      </c>
      <c r="J28" s="64">
        <v>1.1828000000000001</v>
      </c>
      <c r="K28" s="71"/>
      <c r="L28" s="20"/>
      <c r="M28" s="20"/>
      <c r="N28" s="66">
        <f t="shared" si="0"/>
        <v>4.0032999999999994</v>
      </c>
      <c r="O28" s="74" t="s">
        <v>88</v>
      </c>
      <c r="R28" s="70"/>
    </row>
    <row r="29" spans="1:18" x14ac:dyDescent="0.25">
      <c r="A29" s="78" t="s">
        <v>31</v>
      </c>
      <c r="B29" s="64">
        <v>1.06</v>
      </c>
      <c r="C29" s="64">
        <v>0.63</v>
      </c>
      <c r="D29" s="69">
        <v>0.73</v>
      </c>
      <c r="E29" s="69">
        <v>0.67</v>
      </c>
      <c r="F29" s="69">
        <v>0.69</v>
      </c>
      <c r="G29" s="69">
        <v>1.38</v>
      </c>
      <c r="H29" s="69">
        <v>1.34</v>
      </c>
      <c r="I29" s="69">
        <v>0.46</v>
      </c>
      <c r="J29" s="64"/>
      <c r="K29" s="20"/>
      <c r="L29" s="20"/>
      <c r="M29" s="20"/>
      <c r="N29" s="66">
        <f t="shared" si="0"/>
        <v>6.96</v>
      </c>
      <c r="O29" s="74"/>
      <c r="R29" s="70"/>
    </row>
    <row r="30" spans="1:18" x14ac:dyDescent="0.25">
      <c r="A30" s="78" t="s">
        <v>33</v>
      </c>
      <c r="B30" s="64">
        <v>1.04</v>
      </c>
      <c r="C30" s="64">
        <v>0.24</v>
      </c>
      <c r="D30" s="69">
        <v>0.56999999999999995</v>
      </c>
      <c r="E30" s="69">
        <v>0.41</v>
      </c>
      <c r="F30" s="69">
        <v>0.8</v>
      </c>
      <c r="G30" s="69">
        <v>1.1299999999999999</v>
      </c>
      <c r="H30" s="69">
        <v>0.5</v>
      </c>
      <c r="I30" s="69">
        <v>0.35</v>
      </c>
      <c r="J30" s="64"/>
      <c r="K30" s="20"/>
      <c r="L30" s="20"/>
      <c r="M30" s="20"/>
      <c r="N30" s="66">
        <f t="shared" si="0"/>
        <v>5.04</v>
      </c>
      <c r="O30" s="74"/>
      <c r="R30" s="70"/>
    </row>
    <row r="31" spans="1:18" x14ac:dyDescent="0.25">
      <c r="A31" s="78" t="s">
        <v>34</v>
      </c>
      <c r="B31" s="64">
        <v>1.05</v>
      </c>
      <c r="C31" s="64">
        <v>0.24</v>
      </c>
      <c r="D31" s="69">
        <v>0.57999999999999996</v>
      </c>
      <c r="E31" s="69">
        <v>0.42</v>
      </c>
      <c r="F31" s="69">
        <v>0.42</v>
      </c>
      <c r="G31" s="69">
        <v>1.1299999999999999</v>
      </c>
      <c r="H31" s="69">
        <v>0.51</v>
      </c>
      <c r="I31" s="69">
        <v>0.35</v>
      </c>
      <c r="J31" s="64"/>
      <c r="K31" s="20"/>
      <c r="L31" s="20"/>
      <c r="M31" s="20"/>
      <c r="N31" s="66">
        <f t="shared" si="0"/>
        <v>4.6999999999999993</v>
      </c>
      <c r="O31" s="74"/>
      <c r="R31" s="70"/>
    </row>
    <row r="32" spans="1:18" x14ac:dyDescent="0.25">
      <c r="A32" s="78" t="s">
        <v>35</v>
      </c>
      <c r="B32" s="64">
        <v>3.05</v>
      </c>
      <c r="C32" s="64">
        <v>0.46</v>
      </c>
      <c r="D32" s="69">
        <v>2.19</v>
      </c>
      <c r="E32" s="69">
        <v>-0.28999999999999998</v>
      </c>
      <c r="F32" s="69">
        <v>-3.32</v>
      </c>
      <c r="G32" s="69">
        <v>-0.01</v>
      </c>
      <c r="H32" s="69">
        <v>2.2200000000000002</v>
      </c>
      <c r="I32" s="69">
        <v>-0.6</v>
      </c>
      <c r="J32" s="64">
        <v>-0.26</v>
      </c>
      <c r="K32" s="71"/>
      <c r="L32" s="71"/>
      <c r="M32" s="71"/>
      <c r="N32" s="66">
        <f t="shared" si="0"/>
        <v>3.4399999999999995</v>
      </c>
      <c r="O32" s="74"/>
      <c r="R32" s="70"/>
    </row>
    <row r="33" spans="1:18" x14ac:dyDescent="0.25">
      <c r="A33" s="63"/>
      <c r="B33" s="70"/>
      <c r="C33" s="70"/>
      <c r="D33" s="70"/>
      <c r="E33" s="76"/>
      <c r="O33" s="19"/>
      <c r="R33" s="70"/>
    </row>
    <row r="34" spans="1:18" x14ac:dyDescent="0.25">
      <c r="A34" s="63" t="s">
        <v>89</v>
      </c>
      <c r="B34" s="76">
        <f t="shared" ref="B34:M34" si="1">AVERAGE(B5:B32)</f>
        <v>1.3394346153846153</v>
      </c>
      <c r="C34" s="76">
        <f t="shared" si="1"/>
        <v>0.45901481481481488</v>
      </c>
      <c r="D34" s="19">
        <f t="shared" si="1"/>
        <v>0.96550740740740737</v>
      </c>
      <c r="E34" s="19">
        <f t="shared" si="1"/>
        <v>0.39117777777777779</v>
      </c>
      <c r="F34" s="19">
        <f t="shared" si="1"/>
        <v>-0.60109629629629624</v>
      </c>
      <c r="G34" s="19">
        <f t="shared" si="1"/>
        <v>0.44106666666666672</v>
      </c>
      <c r="H34" s="19">
        <f t="shared" si="1"/>
        <v>1.1551037037037035</v>
      </c>
      <c r="I34" s="19">
        <f t="shared" si="1"/>
        <v>-9.3939285714285684E-2</v>
      </c>
      <c r="J34" s="19">
        <f t="shared" si="1"/>
        <v>0.63092916666666665</v>
      </c>
      <c r="K34" s="19" t="e">
        <f t="shared" si="1"/>
        <v>#DIV/0!</v>
      </c>
      <c r="L34" s="19" t="e">
        <f t="shared" si="1"/>
        <v>#DIV/0!</v>
      </c>
      <c r="M34" s="19" t="e">
        <f t="shared" si="1"/>
        <v>#DIV/0!</v>
      </c>
      <c r="N34" s="19">
        <f>AVERAGE(N5:N33)</f>
        <v>4.4010071428571438</v>
      </c>
      <c r="O34" t="e">
        <f>SUM(B34:N34)</f>
        <v>#DIV/0!</v>
      </c>
      <c r="R34" s="70"/>
    </row>
    <row r="35" spans="1:18" x14ac:dyDescent="0.25">
      <c r="A35" s="63" t="s">
        <v>90</v>
      </c>
      <c r="B35" s="70">
        <f t="shared" ref="B35:M35" si="2">B14</f>
        <v>0.56000000000000005</v>
      </c>
      <c r="C35" s="70">
        <f t="shared" si="2"/>
        <v>0.44</v>
      </c>
      <c r="D35" s="76">
        <f t="shared" si="2"/>
        <v>0.51</v>
      </c>
      <c r="E35" s="19">
        <f t="shared" si="2"/>
        <v>0.5</v>
      </c>
      <c r="F35" s="76">
        <f t="shared" si="2"/>
        <v>0.49</v>
      </c>
      <c r="G35" s="76">
        <f t="shared" si="2"/>
        <v>0.5</v>
      </c>
      <c r="H35" s="19">
        <f t="shared" si="2"/>
        <v>0.52</v>
      </c>
      <c r="I35" s="19">
        <f t="shared" si="2"/>
        <v>0.55000000000000004</v>
      </c>
      <c r="J35" s="19">
        <f t="shared" si="2"/>
        <v>0.45</v>
      </c>
      <c r="K35" s="19">
        <f t="shared" si="2"/>
        <v>0</v>
      </c>
      <c r="L35" s="19">
        <f t="shared" si="2"/>
        <v>0</v>
      </c>
      <c r="M35" s="76">
        <f t="shared" si="2"/>
        <v>0</v>
      </c>
      <c r="N35" s="79"/>
      <c r="O35">
        <v>7.25</v>
      </c>
      <c r="R35" s="80"/>
    </row>
    <row r="36" spans="1:18" x14ac:dyDescent="0.25">
      <c r="A36" s="63" t="s">
        <v>91</v>
      </c>
      <c r="B36" s="76">
        <v>1.48</v>
      </c>
      <c r="C36" s="19"/>
      <c r="D36" s="19"/>
      <c r="E36" s="76"/>
      <c r="F36" s="76"/>
      <c r="G36" s="76"/>
      <c r="H36" s="76"/>
      <c r="I36" s="76"/>
      <c r="J36" s="76"/>
      <c r="K36" s="76"/>
      <c r="L36" s="76"/>
      <c r="M36" s="76"/>
      <c r="O36">
        <v>7.2</v>
      </c>
    </row>
    <row r="37" spans="1:18" x14ac:dyDescent="0.25">
      <c r="A37" s="63" t="s">
        <v>92</v>
      </c>
      <c r="B37">
        <v>1.98</v>
      </c>
      <c r="C37" s="70"/>
      <c r="E37" s="76"/>
      <c r="F37" s="76"/>
      <c r="G37" s="76"/>
      <c r="H37" s="76"/>
      <c r="I37" s="76"/>
      <c r="J37" s="76"/>
      <c r="K37" s="76"/>
      <c r="L37" s="76"/>
      <c r="M37" s="76"/>
      <c r="O37">
        <v>10.7</v>
      </c>
    </row>
  </sheetData>
  <mergeCells count="1">
    <mergeCell ref="A1:N1"/>
  </mergeCell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zoomScaleNormal="100" workbookViewId="0">
      <selection activeCell="F18" sqref="F18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93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55">
        <v>4253268.34</v>
      </c>
      <c r="I8" s="90">
        <f>(H8*100)/H43</f>
        <v>10.615669459241891</v>
      </c>
      <c r="J8" s="4">
        <f>SUM(I8:I27)</f>
        <v>76.882977864580795</v>
      </c>
      <c r="K8" s="21"/>
      <c r="L8" s="33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50">
        <v>3638018.47</v>
      </c>
      <c r="I9" s="90">
        <f>(H9*100)/H43</f>
        <v>9.0800764205102826</v>
      </c>
      <c r="J9" s="4"/>
      <c r="K9" s="21"/>
      <c r="L9" s="33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50">
        <v>651058.07999999996</v>
      </c>
      <c r="I10" s="90">
        <f>(H10*100)/H43</f>
        <v>1.6249662197538806</v>
      </c>
      <c r="J10" s="4"/>
      <c r="K10" s="21"/>
      <c r="L10" s="33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50">
        <v>134964.82</v>
      </c>
      <c r="I11" s="90">
        <f>(H11*100)/H43</f>
        <v>0.3368566954198049</v>
      </c>
      <c r="J11" s="4"/>
      <c r="K11" s="21"/>
      <c r="L11" s="33"/>
    </row>
    <row r="12" spans="1:12" x14ac:dyDescent="0.25">
      <c r="A12" s="91" t="s">
        <v>107</v>
      </c>
      <c r="B12" s="92" t="s">
        <v>108</v>
      </c>
      <c r="C12" s="5"/>
      <c r="D12" s="5"/>
      <c r="E12" s="3" t="s">
        <v>109</v>
      </c>
      <c r="F12" s="3"/>
      <c r="G12" s="49" t="s">
        <v>110</v>
      </c>
      <c r="H12" s="50">
        <v>365083.8</v>
      </c>
      <c r="I12" s="90">
        <f>(H12*100)/H43</f>
        <v>0.91120724955810684</v>
      </c>
      <c r="J12" s="4"/>
      <c r="K12" s="21"/>
      <c r="L12" s="33"/>
    </row>
    <row r="13" spans="1:12" x14ac:dyDescent="0.25">
      <c r="A13" s="91"/>
      <c r="B13" s="92"/>
      <c r="C13" s="5"/>
      <c r="D13" s="5"/>
      <c r="E13" s="3"/>
      <c r="F13" s="3"/>
      <c r="G13" s="49" t="s">
        <v>111</v>
      </c>
      <c r="H13" s="50">
        <v>1182376.3500000001</v>
      </c>
      <c r="I13" s="90">
        <f>(H13*100)/H43</f>
        <v>2.951075621065776</v>
      </c>
      <c r="J13" s="4"/>
      <c r="K13" s="21"/>
      <c r="L13" s="33"/>
    </row>
    <row r="14" spans="1:12" x14ac:dyDescent="0.25">
      <c r="A14" s="91"/>
      <c r="B14" s="92"/>
      <c r="C14" s="5"/>
      <c r="D14" s="5"/>
      <c r="E14" s="3"/>
      <c r="F14" s="3"/>
      <c r="G14" s="49" t="s">
        <v>112</v>
      </c>
      <c r="H14" s="50">
        <v>1102202.98</v>
      </c>
      <c r="I14" s="90">
        <f>(H14*100)/H43</f>
        <v>2.7509720942439762</v>
      </c>
      <c r="J14" s="4"/>
      <c r="K14" s="21"/>
      <c r="L14" s="33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113</v>
      </c>
      <c r="H15" s="53">
        <v>2746263.66</v>
      </c>
      <c r="I15" s="90">
        <f>(H15*100)/H43</f>
        <v>6.8543587970487314</v>
      </c>
      <c r="J15" s="4"/>
      <c r="K15" s="21"/>
      <c r="L15" s="33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21</v>
      </c>
      <c r="H16" s="50">
        <v>574246</v>
      </c>
      <c r="I16" s="90">
        <f>(H16*100)/H43</f>
        <v>1.4332520868626453</v>
      </c>
      <c r="J16" s="4"/>
      <c r="K16" s="21"/>
      <c r="L16" s="33"/>
    </row>
    <row r="17" spans="1:12" x14ac:dyDescent="0.25">
      <c r="A17" s="91"/>
      <c r="B17" s="92"/>
      <c r="C17" s="5"/>
      <c r="D17" s="5"/>
      <c r="E17" s="89">
        <v>0.2</v>
      </c>
      <c r="F17" s="89" t="s">
        <v>103</v>
      </c>
      <c r="G17" s="49" t="s">
        <v>24</v>
      </c>
      <c r="H17" s="50">
        <v>762956.99</v>
      </c>
      <c r="I17" s="90">
        <f>(H17*100)/H43</f>
        <v>1.9042530520089689</v>
      </c>
      <c r="J17" s="4"/>
      <c r="K17" s="25"/>
      <c r="L17" s="33"/>
    </row>
    <row r="18" spans="1:12" x14ac:dyDescent="0.25">
      <c r="A18" s="91"/>
      <c r="B18" s="92"/>
      <c r="C18" s="5"/>
      <c r="D18" s="5"/>
      <c r="E18" s="89">
        <v>0.2</v>
      </c>
      <c r="F18" s="89" t="s">
        <v>103</v>
      </c>
      <c r="G18" s="49" t="s">
        <v>44</v>
      </c>
      <c r="H18" s="50">
        <v>1210024.02</v>
      </c>
      <c r="I18" s="90">
        <f>(H18*100)/H43</f>
        <v>3.020081031158993</v>
      </c>
      <c r="J18" s="4"/>
      <c r="K18" s="25"/>
      <c r="L18" s="33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115</v>
      </c>
      <c r="H19" s="50">
        <v>880304.06</v>
      </c>
      <c r="I19" s="90">
        <f>(H19*100)/H43</f>
        <v>2.1971378661212428</v>
      </c>
      <c r="J19" s="4"/>
      <c r="K19" s="25"/>
      <c r="L19" s="33"/>
    </row>
    <row r="20" spans="1:12" x14ac:dyDescent="0.25">
      <c r="A20" s="91"/>
      <c r="B20" s="92"/>
      <c r="C20" s="5"/>
      <c r="D20" s="5"/>
      <c r="E20" s="89">
        <v>0.2</v>
      </c>
      <c r="F20" s="89" t="s">
        <v>114</v>
      </c>
      <c r="G20" s="49" t="s">
        <v>18</v>
      </c>
      <c r="H20" s="50">
        <v>4096247.07</v>
      </c>
      <c r="I20" s="90">
        <f>(H20*100)/H43</f>
        <v>10.223762396921348</v>
      </c>
      <c r="J20" s="4"/>
      <c r="K20" s="25"/>
      <c r="L20" s="33"/>
    </row>
    <row r="21" spans="1:12" x14ac:dyDescent="0.25">
      <c r="A21" s="91"/>
      <c r="B21" s="92"/>
      <c r="C21" s="5"/>
      <c r="D21" s="5"/>
      <c r="E21" s="89">
        <v>0.2</v>
      </c>
      <c r="F21" s="89" t="s">
        <v>114</v>
      </c>
      <c r="G21" s="49" t="s">
        <v>6</v>
      </c>
      <c r="H21" s="50">
        <v>211603.45</v>
      </c>
      <c r="I21" s="90">
        <f>(H21*100)/H43</f>
        <v>0.52813791702482105</v>
      </c>
      <c r="J21" s="4"/>
      <c r="K21" s="25"/>
      <c r="L21" s="33"/>
    </row>
    <row r="22" spans="1:12" x14ac:dyDescent="0.25">
      <c r="A22" s="91"/>
      <c r="B22" s="92"/>
      <c r="C22" s="5"/>
      <c r="D22" s="5"/>
      <c r="E22" s="2" t="s">
        <v>109</v>
      </c>
      <c r="F22" s="2"/>
      <c r="G22" s="49" t="s">
        <v>7</v>
      </c>
      <c r="H22" s="53">
        <v>1040315.34</v>
      </c>
      <c r="I22" s="90">
        <f>(H22*100)/H43</f>
        <v>2.5965076501189777</v>
      </c>
      <c r="J22" s="4"/>
      <c r="K22" s="24"/>
      <c r="L22" s="33"/>
    </row>
    <row r="23" spans="1:12" x14ac:dyDescent="0.25">
      <c r="A23" s="91"/>
      <c r="B23" s="92"/>
      <c r="C23" s="5"/>
      <c r="D23" s="5"/>
      <c r="E23" s="89">
        <v>0.2</v>
      </c>
      <c r="F23" s="94" t="s">
        <v>114</v>
      </c>
      <c r="G23" s="49" t="s">
        <v>5</v>
      </c>
      <c r="H23" s="50">
        <v>5601900.04</v>
      </c>
      <c r="I23" s="90">
        <f>(H23*100)/H43</f>
        <v>13.981699346144223</v>
      </c>
      <c r="J23" s="4"/>
      <c r="K23" s="24"/>
      <c r="L23" s="33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9</v>
      </c>
      <c r="H24" s="50">
        <v>486481.79</v>
      </c>
      <c r="I24" s="90">
        <f>(H24*100)/H43</f>
        <v>1.2142026949045794</v>
      </c>
      <c r="J24" s="4"/>
      <c r="K24" s="24"/>
      <c r="L24" s="33"/>
    </row>
    <row r="25" spans="1:12" x14ac:dyDescent="0.25">
      <c r="A25" s="91"/>
      <c r="B25" s="92"/>
      <c r="C25" s="5"/>
      <c r="D25" s="5"/>
      <c r="E25" s="89">
        <v>0.2</v>
      </c>
      <c r="F25" s="94" t="s">
        <v>114</v>
      </c>
      <c r="G25" s="49" t="s">
        <v>116</v>
      </c>
      <c r="H25" s="50">
        <v>708884.45</v>
      </c>
      <c r="I25" s="90">
        <f>(H25*100)/H43</f>
        <v>1.7692942002329637</v>
      </c>
      <c r="J25" s="4"/>
      <c r="K25" s="24"/>
      <c r="L25" s="33"/>
    </row>
    <row r="26" spans="1:12" x14ac:dyDescent="0.25">
      <c r="A26" s="91"/>
      <c r="B26" s="92"/>
      <c r="C26" s="5"/>
      <c r="D26" s="5"/>
      <c r="E26" s="2" t="s">
        <v>109</v>
      </c>
      <c r="F26" s="2"/>
      <c r="G26" s="49" t="s">
        <v>117</v>
      </c>
      <c r="H26" s="50">
        <v>943924.6</v>
      </c>
      <c r="I26" s="90">
        <f>(H26*100)/H43</f>
        <v>2.3559274296921315</v>
      </c>
      <c r="J26" s="4"/>
      <c r="K26" s="24"/>
      <c r="L26" s="33"/>
    </row>
    <row r="27" spans="1:12" x14ac:dyDescent="0.25">
      <c r="A27" s="91"/>
      <c r="B27" s="92"/>
      <c r="C27" s="5"/>
      <c r="D27" s="5"/>
      <c r="E27" s="1" t="s">
        <v>109</v>
      </c>
      <c r="F27" s="1"/>
      <c r="G27" s="49" t="s">
        <v>14</v>
      </c>
      <c r="H27" s="50">
        <v>213767.7</v>
      </c>
      <c r="I27" s="90">
        <f>(H27*100)/H43</f>
        <v>0.53353963654745162</v>
      </c>
      <c r="J27" s="4"/>
      <c r="K27" s="26"/>
      <c r="L27" s="33"/>
    </row>
    <row r="28" spans="1:12" x14ac:dyDescent="0.25">
      <c r="A28" s="95" t="s">
        <v>118</v>
      </c>
      <c r="B28" s="96" t="s">
        <v>119</v>
      </c>
      <c r="C28" s="147">
        <v>0.15</v>
      </c>
      <c r="D28" s="147"/>
      <c r="E28" s="56"/>
      <c r="F28" s="56"/>
      <c r="G28" s="56"/>
      <c r="H28" s="57"/>
      <c r="I28" s="97"/>
      <c r="J28" s="95"/>
      <c r="K28" s="26"/>
      <c r="L28" s="33"/>
    </row>
    <row r="29" spans="1:12" x14ac:dyDescent="0.25">
      <c r="A29" s="51" t="s">
        <v>120</v>
      </c>
      <c r="B29" s="98" t="s">
        <v>121</v>
      </c>
      <c r="C29" s="99">
        <v>0.2</v>
      </c>
      <c r="D29" s="99">
        <v>0.8</v>
      </c>
      <c r="E29" s="98">
        <v>0.2</v>
      </c>
      <c r="F29" s="100" t="s">
        <v>103</v>
      </c>
      <c r="G29" s="51" t="s">
        <v>19</v>
      </c>
      <c r="H29" s="52">
        <v>2405899.59</v>
      </c>
      <c r="I29" s="101">
        <f>(H29*100)/H43</f>
        <v>6.0048491555004002</v>
      </c>
      <c r="J29" s="102">
        <f>I29</f>
        <v>6.0048491555004002</v>
      </c>
      <c r="K29" s="26"/>
      <c r="L29" s="33"/>
    </row>
    <row r="30" spans="1:12" ht="15" customHeight="1" x14ac:dyDescent="0.25">
      <c r="A30" s="148" t="s">
        <v>122</v>
      </c>
      <c r="B30" s="149" t="s">
        <v>123</v>
      </c>
      <c r="C30" s="150">
        <v>0.2</v>
      </c>
      <c r="D30" s="150">
        <v>0.3</v>
      </c>
      <c r="E30" s="151" t="s">
        <v>124</v>
      </c>
      <c r="F30" s="151"/>
      <c r="G30" s="47" t="s">
        <v>16</v>
      </c>
      <c r="H30" s="48">
        <v>1315400</v>
      </c>
      <c r="I30" s="101">
        <f>(H30*100)/H43</f>
        <v>3.2830873790311532</v>
      </c>
      <c r="J30" s="152">
        <f>SUM(I30:I34)</f>
        <v>17.112172979918821</v>
      </c>
      <c r="K30" s="26"/>
      <c r="L30" s="33"/>
    </row>
    <row r="31" spans="1:12" x14ac:dyDescent="0.25">
      <c r="A31" s="148"/>
      <c r="B31" s="149"/>
      <c r="C31" s="150"/>
      <c r="D31" s="150"/>
      <c r="E31" s="151"/>
      <c r="F31" s="151"/>
      <c r="G31" s="47" t="s">
        <v>125</v>
      </c>
      <c r="H31" s="48">
        <v>3999315</v>
      </c>
      <c r="I31" s="101">
        <f>(H31*100)/H43</f>
        <v>9.9818310789645555</v>
      </c>
      <c r="J31" s="152"/>
      <c r="K31" s="26"/>
      <c r="L31" s="33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126</v>
      </c>
      <c r="H32" s="48">
        <v>603918.09</v>
      </c>
      <c r="I32" s="101">
        <f>(H32*100)/H43</f>
        <v>1.5073102168523644</v>
      </c>
      <c r="J32" s="152"/>
      <c r="K32" s="24"/>
      <c r="L32" s="33"/>
    </row>
    <row r="33" spans="1:12" x14ac:dyDescent="0.25">
      <c r="A33" s="148"/>
      <c r="B33" s="149"/>
      <c r="C33" s="150"/>
      <c r="D33" s="150"/>
      <c r="E33" s="103">
        <v>0.2</v>
      </c>
      <c r="F33" s="104" t="s">
        <v>103</v>
      </c>
      <c r="G33" s="47" t="s">
        <v>127</v>
      </c>
      <c r="H33" s="54">
        <v>772987.08</v>
      </c>
      <c r="I33" s="101">
        <f>(H33*100)/H43</f>
        <v>1.9292870050951378</v>
      </c>
      <c r="J33" s="152"/>
      <c r="K33" s="24"/>
      <c r="L33" s="33"/>
    </row>
    <row r="34" spans="1:12" x14ac:dyDescent="0.25">
      <c r="A34" s="148"/>
      <c r="B34" s="149"/>
      <c r="C34" s="150"/>
      <c r="D34" s="150"/>
      <c r="E34" s="103">
        <v>0.2</v>
      </c>
      <c r="F34" s="104" t="s">
        <v>103</v>
      </c>
      <c r="G34" s="47" t="s">
        <v>128</v>
      </c>
      <c r="H34" s="48">
        <v>164533.73000000001</v>
      </c>
      <c r="I34" s="101">
        <f>(H34*100)/H43</f>
        <v>0.41065729997561157</v>
      </c>
      <c r="J34" s="152"/>
      <c r="K34" s="24"/>
      <c r="L34" s="33"/>
    </row>
    <row r="35" spans="1:12" x14ac:dyDescent="0.25">
      <c r="A35" s="105" t="s">
        <v>129</v>
      </c>
      <c r="B35" s="106" t="s">
        <v>130</v>
      </c>
      <c r="C35" s="153">
        <v>0.2</v>
      </c>
      <c r="D35" s="153"/>
      <c r="E35" s="17"/>
      <c r="F35" s="17"/>
      <c r="H35" s="107"/>
      <c r="I35" s="43"/>
      <c r="K35" s="24"/>
      <c r="L35" s="33"/>
    </row>
    <row r="36" spans="1:12" x14ac:dyDescent="0.25">
      <c r="A36" s="108" t="s">
        <v>131</v>
      </c>
      <c r="B36" s="109" t="s">
        <v>132</v>
      </c>
      <c r="C36" s="110">
        <v>0.15</v>
      </c>
      <c r="D36" s="154">
        <v>0.15</v>
      </c>
      <c r="E36" s="111"/>
      <c r="F36" s="111"/>
      <c r="G36" s="108" t="s">
        <v>133</v>
      </c>
      <c r="H36" s="112">
        <v>0</v>
      </c>
      <c r="I36" s="113"/>
      <c r="J36" s="12">
        <v>0</v>
      </c>
    </row>
    <row r="37" spans="1:12" x14ac:dyDescent="0.25">
      <c r="A37" s="114" t="s">
        <v>134</v>
      </c>
      <c r="B37" s="115" t="s">
        <v>135</v>
      </c>
      <c r="C37" s="116">
        <v>0.05</v>
      </c>
      <c r="D37" s="154"/>
      <c r="E37" s="117"/>
      <c r="F37" s="117"/>
      <c r="G37" s="118"/>
      <c r="H37" s="119"/>
      <c r="I37" s="43"/>
      <c r="J37" s="12"/>
    </row>
    <row r="38" spans="1:12" x14ac:dyDescent="0.25">
      <c r="A38" s="120" t="s">
        <v>136</v>
      </c>
      <c r="B38" s="121" t="s">
        <v>137</v>
      </c>
      <c r="C38" s="122">
        <v>0.05</v>
      </c>
      <c r="D38" s="154"/>
      <c r="E38" s="155" t="s">
        <v>109</v>
      </c>
      <c r="F38" s="155"/>
      <c r="G38" s="120" t="s">
        <v>138</v>
      </c>
      <c r="H38" s="123">
        <v>0</v>
      </c>
      <c r="I38" s="124">
        <v>0</v>
      </c>
      <c r="J38" s="12"/>
    </row>
    <row r="39" spans="1:12" x14ac:dyDescent="0.25">
      <c r="B39" s="19"/>
      <c r="H39" s="33"/>
      <c r="I39" s="43"/>
    </row>
    <row r="40" spans="1:12" x14ac:dyDescent="0.25">
      <c r="A40" t="s">
        <v>139</v>
      </c>
      <c r="B40" s="33"/>
      <c r="H40" s="33"/>
      <c r="I40" s="43"/>
    </row>
    <row r="41" spans="1:12" x14ac:dyDescent="0.25">
      <c r="A41" s="45" t="e">
        <f>SUM(H8+H9+H10+#REF!+#REF!+#REF!+H22+H26+H27+H30+H31)</f>
        <v>#REF!</v>
      </c>
      <c r="B41" s="107"/>
      <c r="I41" s="43"/>
    </row>
    <row r="42" spans="1:12" x14ac:dyDescent="0.25">
      <c r="C42" s="156"/>
      <c r="D42" s="156"/>
      <c r="E42" s="17"/>
      <c r="F42" s="17"/>
      <c r="G42" s="17"/>
      <c r="H42" s="107"/>
      <c r="I42" s="43"/>
    </row>
    <row r="43" spans="1:12" x14ac:dyDescent="0.25">
      <c r="H43" s="45">
        <f>SUM(H8:H42)</f>
        <v>40065945.499999993</v>
      </c>
      <c r="I43" s="43">
        <f>SUM(I8:I42)</f>
        <v>100.00000000000001</v>
      </c>
      <c r="J43">
        <v>100</v>
      </c>
    </row>
  </sheetData>
  <mergeCells count="24">
    <mergeCell ref="C42:D42"/>
    <mergeCell ref="E30:F31"/>
    <mergeCell ref="J30:J34"/>
    <mergeCell ref="C35:D35"/>
    <mergeCell ref="D36:D38"/>
    <mergeCell ref="J36:J38"/>
    <mergeCell ref="E38:F38"/>
    <mergeCell ref="C28:D28"/>
    <mergeCell ref="A30:A34"/>
    <mergeCell ref="B30:B34"/>
    <mergeCell ref="C30:C34"/>
    <mergeCell ref="D30:D34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opLeftCell="A19" zoomScaleNormal="100" workbookViewId="0">
      <selection activeCell="K42" sqref="K42"/>
    </sheetView>
  </sheetViews>
  <sheetFormatPr defaultRowHeight="15" x14ac:dyDescent="0.25"/>
  <cols>
    <col min="1" max="1" width="43.5703125" customWidth="1"/>
    <col min="2" max="2" width="11.85546875" customWidth="1"/>
    <col min="3" max="3" width="8.7109375" customWidth="1"/>
    <col min="4" max="4" width="9.140625" customWidth="1"/>
    <col min="5" max="6" width="8.7109375" customWidth="1"/>
    <col min="7" max="7" width="24.28515625" customWidth="1"/>
    <col min="8" max="8" width="16.85546875" customWidth="1"/>
    <col min="9" max="9" width="9.85546875" customWidth="1"/>
    <col min="10" max="10" width="8.7109375" customWidth="1"/>
    <col min="11" max="11" width="22.5703125" customWidth="1"/>
    <col min="12" max="12" width="15.85546875" customWidth="1"/>
    <col min="13" max="1025" width="8.7109375" customWidth="1"/>
  </cols>
  <sheetData>
    <row r="2" spans="1:12" x14ac:dyDescent="0.25">
      <c r="A2" s="10" t="s">
        <v>140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55">
        <v>3568116.33</v>
      </c>
      <c r="I8" s="90">
        <f>(H8*100)/H44</f>
        <v>8.8493281334921523</v>
      </c>
      <c r="J8" s="4">
        <f>SUM(I8:I27)</f>
        <v>74.84498895731123</v>
      </c>
      <c r="K8" s="21"/>
      <c r="L8" s="33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50">
        <v>3657437.46</v>
      </c>
      <c r="I9" s="90">
        <f>(H9*100)/H44</f>
        <v>9.0708545400104921</v>
      </c>
      <c r="J9" s="4"/>
      <c r="K9" s="21"/>
      <c r="L9" s="33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50">
        <v>658671.67000000004</v>
      </c>
      <c r="I10" s="90">
        <f>(H10*100)/H44</f>
        <v>1.633579513946301</v>
      </c>
      <c r="J10" s="4"/>
      <c r="K10" s="21"/>
      <c r="L10" s="33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50">
        <v>135682.53</v>
      </c>
      <c r="I11" s="90">
        <f>(H11*100)/H44</f>
        <v>0.33650787107392122</v>
      </c>
      <c r="J11" s="4"/>
      <c r="K11" s="21"/>
      <c r="L11" s="33"/>
    </row>
    <row r="12" spans="1:12" x14ac:dyDescent="0.25">
      <c r="A12" s="91" t="s">
        <v>107</v>
      </c>
      <c r="B12" s="92" t="s">
        <v>108</v>
      </c>
      <c r="C12" s="5"/>
      <c r="D12" s="5"/>
      <c r="E12" s="3" t="s">
        <v>109</v>
      </c>
      <c r="F12" s="3"/>
      <c r="G12" s="49" t="s">
        <v>110</v>
      </c>
      <c r="H12" s="50">
        <v>356234.4</v>
      </c>
      <c r="I12" s="90">
        <f>(H12*100)/H44</f>
        <v>0.88350121085813826</v>
      </c>
      <c r="J12" s="4"/>
      <c r="K12" s="21"/>
      <c r="L12" s="33"/>
    </row>
    <row r="13" spans="1:12" x14ac:dyDescent="0.25">
      <c r="A13" s="91"/>
      <c r="B13" s="92"/>
      <c r="C13" s="5"/>
      <c r="D13" s="5"/>
      <c r="E13" s="3"/>
      <c r="F13" s="3"/>
      <c r="G13" s="49" t="s">
        <v>111</v>
      </c>
      <c r="H13" s="50">
        <v>1153635.9099999999</v>
      </c>
      <c r="I13" s="90">
        <f>(H13*100)/H44</f>
        <v>2.8611462659822582</v>
      </c>
      <c r="J13" s="4"/>
      <c r="K13" s="21"/>
      <c r="L13" s="33"/>
    </row>
    <row r="14" spans="1:12" x14ac:dyDescent="0.25">
      <c r="A14" s="91"/>
      <c r="B14" s="92"/>
      <c r="C14" s="5"/>
      <c r="D14" s="5"/>
      <c r="E14" s="3"/>
      <c r="F14" s="3"/>
      <c r="G14" s="49" t="s">
        <v>112</v>
      </c>
      <c r="H14" s="50">
        <v>1079623.56</v>
      </c>
      <c r="I14" s="90">
        <f>(H14*100)/H44</f>
        <v>2.6775873484732915</v>
      </c>
      <c r="J14" s="4"/>
      <c r="K14" s="21"/>
      <c r="L14" s="33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113</v>
      </c>
      <c r="H15" s="53">
        <v>2778378.93</v>
      </c>
      <c r="I15" s="90">
        <f>(H15*100)/H44</f>
        <v>6.8906909295613747</v>
      </c>
      <c r="J15" s="4"/>
      <c r="K15" s="21"/>
      <c r="L15" s="33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21</v>
      </c>
      <c r="H16" s="50">
        <v>577311.21</v>
      </c>
      <c r="I16" s="90">
        <f>(H16*100)/H44</f>
        <v>1.4317964606365274</v>
      </c>
      <c r="J16" s="4"/>
      <c r="K16" s="25"/>
      <c r="L16" s="33"/>
    </row>
    <row r="17" spans="1:12" x14ac:dyDescent="0.25">
      <c r="A17" s="91"/>
      <c r="B17" s="92"/>
      <c r="C17" s="5"/>
      <c r="D17" s="5"/>
      <c r="E17" s="89">
        <v>0.2</v>
      </c>
      <c r="F17" s="89" t="s">
        <v>103</v>
      </c>
      <c r="G17" s="49" t="s">
        <v>24</v>
      </c>
      <c r="H17" s="50">
        <v>767088.57</v>
      </c>
      <c r="I17" s="90">
        <f>(H17*100)/H44</f>
        <v>1.9024655688233303</v>
      </c>
      <c r="J17" s="4"/>
      <c r="K17" s="25"/>
      <c r="L17" s="33"/>
    </row>
    <row r="18" spans="1:12" x14ac:dyDescent="0.25">
      <c r="A18" s="91"/>
      <c r="B18" s="92"/>
      <c r="C18" s="5"/>
      <c r="D18" s="5"/>
      <c r="E18" s="89">
        <v>0.2</v>
      </c>
      <c r="F18" s="89" t="s">
        <v>103</v>
      </c>
      <c r="G18" s="49" t="s">
        <v>44</v>
      </c>
      <c r="H18" s="50">
        <v>1216458.6200000001</v>
      </c>
      <c r="I18" s="90">
        <f>(H18*100)/H44</f>
        <v>3.0169536230325313</v>
      </c>
      <c r="J18" s="4"/>
      <c r="K18" s="25"/>
      <c r="L18" s="33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115</v>
      </c>
      <c r="H19" s="50">
        <v>885319.63</v>
      </c>
      <c r="I19" s="90">
        <f>(H19*100)/H44</f>
        <v>2.1956918397029566</v>
      </c>
      <c r="J19" s="4"/>
      <c r="K19" s="25"/>
      <c r="L19" s="33"/>
    </row>
    <row r="20" spans="1:12" x14ac:dyDescent="0.25">
      <c r="A20" s="91"/>
      <c r="B20" s="92"/>
      <c r="C20" s="5"/>
      <c r="D20" s="5"/>
      <c r="E20" s="89">
        <v>0.2</v>
      </c>
      <c r="F20" s="89" t="s">
        <v>114</v>
      </c>
      <c r="G20" s="49" t="s">
        <v>18</v>
      </c>
      <c r="H20" s="50">
        <v>4117946.44</v>
      </c>
      <c r="I20" s="90">
        <f>(H20*100)/H44</f>
        <v>10.212968388198782</v>
      </c>
      <c r="J20" s="4"/>
      <c r="K20" s="25"/>
      <c r="L20" s="33"/>
    </row>
    <row r="21" spans="1:12" x14ac:dyDescent="0.25">
      <c r="A21" s="91"/>
      <c r="B21" s="92"/>
      <c r="C21" s="5"/>
      <c r="D21" s="5"/>
      <c r="E21" s="89">
        <v>0.2</v>
      </c>
      <c r="F21" s="89" t="s">
        <v>114</v>
      </c>
      <c r="G21" s="49" t="s">
        <v>6</v>
      </c>
      <c r="H21" s="50">
        <v>212723.96</v>
      </c>
      <c r="I21" s="90">
        <f>(H21*100)/H44</f>
        <v>0.5275792462449953</v>
      </c>
      <c r="J21" s="4"/>
      <c r="K21" s="26"/>
      <c r="L21" s="33"/>
    </row>
    <row r="22" spans="1:12" x14ac:dyDescent="0.25">
      <c r="A22" s="91"/>
      <c r="B22" s="92"/>
      <c r="C22" s="5"/>
      <c r="D22" s="5"/>
      <c r="E22" s="2" t="s">
        <v>109</v>
      </c>
      <c r="F22" s="2"/>
      <c r="G22" s="49" t="s">
        <v>7</v>
      </c>
      <c r="H22" s="53">
        <v>1016758.98</v>
      </c>
      <c r="I22" s="90">
        <f>(H22*100)/H44</f>
        <v>2.5216761491335076</v>
      </c>
      <c r="J22" s="4"/>
      <c r="K22" s="26"/>
      <c r="L22" s="33"/>
    </row>
    <row r="23" spans="1:12" x14ac:dyDescent="0.25">
      <c r="A23" s="91"/>
      <c r="B23" s="92"/>
      <c r="C23" s="5"/>
      <c r="D23" s="5"/>
      <c r="E23" s="89">
        <v>0.2</v>
      </c>
      <c r="F23" s="94" t="s">
        <v>114</v>
      </c>
      <c r="G23" s="49" t="s">
        <v>5</v>
      </c>
      <c r="H23" s="50">
        <v>5663688.5300000003</v>
      </c>
      <c r="I23" s="90">
        <f>(H23*100)/H44</f>
        <v>14.046581897139493</v>
      </c>
      <c r="J23" s="4"/>
      <c r="K23" s="26"/>
      <c r="L23" s="33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141</v>
      </c>
      <c r="H24" s="50">
        <v>489034.31</v>
      </c>
      <c r="I24" s="90">
        <f>(H24*100)/H44</f>
        <v>1.2128598614737212</v>
      </c>
      <c r="J24" s="4"/>
      <c r="K24" s="26"/>
      <c r="L24" s="33"/>
    </row>
    <row r="25" spans="1:12" x14ac:dyDescent="0.25">
      <c r="A25" s="91"/>
      <c r="B25" s="92"/>
      <c r="C25" s="5"/>
      <c r="D25" s="5"/>
      <c r="E25" s="89">
        <v>0.2</v>
      </c>
      <c r="F25" s="94" t="s">
        <v>114</v>
      </c>
      <c r="G25" s="49" t="s">
        <v>116</v>
      </c>
      <c r="H25" s="50">
        <v>712857.63</v>
      </c>
      <c r="I25" s="90">
        <f>(H25*100)/H44</f>
        <v>1.7679667636658973</v>
      </c>
      <c r="J25" s="4"/>
      <c r="K25" s="26"/>
      <c r="L25" s="33"/>
    </row>
    <row r="26" spans="1:12" x14ac:dyDescent="0.25">
      <c r="A26" s="91"/>
      <c r="B26" s="92"/>
      <c r="C26" s="5"/>
      <c r="D26" s="5"/>
      <c r="E26" s="2" t="s">
        <v>109</v>
      </c>
      <c r="F26" s="2"/>
      <c r="G26" s="49" t="s">
        <v>117</v>
      </c>
      <c r="H26" s="50">
        <v>922795.52000000002</v>
      </c>
      <c r="I26" s="90">
        <f>(H26*100)/H44</f>
        <v>2.2886362442663182</v>
      </c>
      <c r="J26" s="4"/>
      <c r="K26" s="24"/>
      <c r="L26" s="33"/>
    </row>
    <row r="27" spans="1:12" x14ac:dyDescent="0.25">
      <c r="A27" s="91"/>
      <c r="B27" s="92"/>
      <c r="C27" s="5"/>
      <c r="D27" s="5"/>
      <c r="E27" s="1" t="s">
        <v>109</v>
      </c>
      <c r="F27" s="1"/>
      <c r="G27" s="49" t="s">
        <v>14</v>
      </c>
      <c r="H27" s="50">
        <v>208303.94</v>
      </c>
      <c r="I27" s="90">
        <f>(H27*100)/H44</f>
        <v>0.51661710159524454</v>
      </c>
      <c r="J27" s="4"/>
      <c r="K27" s="24"/>
      <c r="L27" s="33"/>
    </row>
    <row r="28" spans="1:12" x14ac:dyDescent="0.25">
      <c r="A28" s="95" t="s">
        <v>118</v>
      </c>
      <c r="B28" s="96" t="s">
        <v>119</v>
      </c>
      <c r="C28" s="147">
        <v>0.15</v>
      </c>
      <c r="D28" s="147"/>
      <c r="E28" s="56"/>
      <c r="F28" s="56"/>
      <c r="G28" s="56"/>
      <c r="H28" s="57"/>
      <c r="I28" s="97"/>
      <c r="J28" s="95"/>
      <c r="K28" s="24"/>
      <c r="L28" s="33"/>
    </row>
    <row r="29" spans="1:12" x14ac:dyDescent="0.25">
      <c r="A29" s="51" t="s">
        <v>120</v>
      </c>
      <c r="B29" s="98" t="s">
        <v>121</v>
      </c>
      <c r="C29" s="99">
        <v>0.2</v>
      </c>
      <c r="D29" s="99">
        <v>0.8</v>
      </c>
      <c r="E29" s="98">
        <v>0.2</v>
      </c>
      <c r="F29" s="100" t="s">
        <v>103</v>
      </c>
      <c r="G29" s="51" t="s">
        <v>19</v>
      </c>
      <c r="H29" s="52">
        <v>2424140.4</v>
      </c>
      <c r="I29" s="101">
        <f>(H29*100)/H44</f>
        <v>6.0121396998440684</v>
      </c>
      <c r="J29" s="102">
        <f>I29</f>
        <v>6.0121396998440684</v>
      </c>
      <c r="K29" s="24"/>
      <c r="L29" s="33"/>
    </row>
    <row r="30" spans="1:12" ht="15" customHeight="1" x14ac:dyDescent="0.25">
      <c r="A30" s="148" t="s">
        <v>122</v>
      </c>
      <c r="B30" s="149" t="s">
        <v>123</v>
      </c>
      <c r="C30" s="150">
        <v>0.2</v>
      </c>
      <c r="D30" s="150">
        <v>0.3</v>
      </c>
      <c r="E30" s="151" t="s">
        <v>124</v>
      </c>
      <c r="F30" s="151"/>
      <c r="G30" s="47" t="s">
        <v>16</v>
      </c>
      <c r="H30" s="48">
        <v>1287030</v>
      </c>
      <c r="I30" s="101">
        <f>(H30*100)/H44</f>
        <v>3.1919785495470108</v>
      </c>
      <c r="J30" s="152">
        <f>SUM(I30:I35)</f>
        <v>17.46924280668712</v>
      </c>
      <c r="K30" s="24"/>
      <c r="L30" s="33"/>
    </row>
    <row r="31" spans="1:12" x14ac:dyDescent="0.25">
      <c r="A31" s="148"/>
      <c r="B31" s="149"/>
      <c r="C31" s="150"/>
      <c r="D31" s="150"/>
      <c r="E31" s="151"/>
      <c r="F31" s="151"/>
      <c r="G31" s="47" t="s">
        <v>125</v>
      </c>
      <c r="H31" s="48">
        <v>3916026</v>
      </c>
      <c r="I31" s="101">
        <f>(H31*100)/H44</f>
        <v>9.7121830815663834</v>
      </c>
      <c r="J31" s="152"/>
      <c r="K31" s="24"/>
      <c r="L31" s="33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126</v>
      </c>
      <c r="H32" s="48">
        <v>633578.41</v>
      </c>
      <c r="I32" s="101">
        <f>(H32*100)/H44</f>
        <v>1.5713454186585405</v>
      </c>
      <c r="J32" s="152"/>
      <c r="K32" s="24"/>
      <c r="L32" s="33"/>
    </row>
    <row r="33" spans="1:12" x14ac:dyDescent="0.25">
      <c r="A33" s="148"/>
      <c r="B33" s="149"/>
      <c r="C33" s="150"/>
      <c r="D33" s="150"/>
      <c r="E33" s="103"/>
      <c r="F33" s="104"/>
      <c r="G33" s="47" t="s">
        <v>142</v>
      </c>
      <c r="H33" s="48">
        <v>674819.74</v>
      </c>
      <c r="I33" s="101"/>
      <c r="J33" s="152"/>
      <c r="K33" s="24"/>
      <c r="L33" s="33"/>
    </row>
    <row r="34" spans="1:12" x14ac:dyDescent="0.25">
      <c r="A34" s="148"/>
      <c r="B34" s="149"/>
      <c r="C34" s="150"/>
      <c r="D34" s="150"/>
      <c r="E34" s="103">
        <v>0.2</v>
      </c>
      <c r="F34" s="104" t="s">
        <v>103</v>
      </c>
      <c r="G34" s="47" t="s">
        <v>127</v>
      </c>
      <c r="H34" s="54">
        <v>982239.75</v>
      </c>
      <c r="I34" s="101">
        <f>(H34*100)/H44</f>
        <v>2.43606459252109</v>
      </c>
      <c r="J34" s="152"/>
      <c r="K34" s="24"/>
      <c r="L34" s="33"/>
    </row>
    <row r="35" spans="1:12" x14ac:dyDescent="0.25">
      <c r="A35" s="148"/>
      <c r="B35" s="149"/>
      <c r="C35" s="150"/>
      <c r="D35" s="150"/>
      <c r="E35" s="103">
        <v>0.2</v>
      </c>
      <c r="F35" s="104" t="s">
        <v>103</v>
      </c>
      <c r="G35" s="47" t="s">
        <v>128</v>
      </c>
      <c r="H35" s="48">
        <v>224857.25</v>
      </c>
      <c r="I35" s="101">
        <f>(H35*100)/H44</f>
        <v>0.55767116439409303</v>
      </c>
      <c r="J35" s="152"/>
      <c r="L35" s="37"/>
    </row>
    <row r="36" spans="1:12" x14ac:dyDescent="0.25">
      <c r="A36" s="105" t="s">
        <v>129</v>
      </c>
      <c r="B36" s="106" t="s">
        <v>130</v>
      </c>
      <c r="C36" s="153">
        <v>0.2</v>
      </c>
      <c r="D36" s="153"/>
      <c r="E36" s="17"/>
      <c r="F36" s="17"/>
      <c r="H36" s="107"/>
      <c r="I36" s="43"/>
      <c r="L36" s="37"/>
    </row>
    <row r="37" spans="1:12" x14ac:dyDescent="0.25">
      <c r="A37" s="108" t="s">
        <v>131</v>
      </c>
      <c r="B37" s="109" t="s">
        <v>132</v>
      </c>
      <c r="C37" s="110">
        <v>0.15</v>
      </c>
      <c r="D37" s="154">
        <v>0.15</v>
      </c>
      <c r="E37" s="111"/>
      <c r="F37" s="111"/>
      <c r="G37" s="108" t="s">
        <v>133</v>
      </c>
      <c r="H37" s="112">
        <v>0</v>
      </c>
      <c r="I37" s="113"/>
      <c r="J37" s="12">
        <v>0</v>
      </c>
    </row>
    <row r="38" spans="1:12" x14ac:dyDescent="0.25">
      <c r="A38" s="114" t="s">
        <v>134</v>
      </c>
      <c r="B38" s="115" t="s">
        <v>135</v>
      </c>
      <c r="C38" s="116">
        <v>0.05</v>
      </c>
      <c r="D38" s="154"/>
      <c r="E38" s="117"/>
      <c r="F38" s="117"/>
      <c r="G38" s="118"/>
      <c r="H38" s="119"/>
      <c r="I38" s="43"/>
      <c r="J38" s="12"/>
    </row>
    <row r="39" spans="1:12" x14ac:dyDescent="0.25">
      <c r="A39" s="120" t="s">
        <v>136</v>
      </c>
      <c r="B39" s="121" t="s">
        <v>137</v>
      </c>
      <c r="C39" s="122">
        <v>0.05</v>
      </c>
      <c r="D39" s="154"/>
      <c r="E39" s="155" t="s">
        <v>109</v>
      </c>
      <c r="F39" s="155"/>
      <c r="G39" s="120" t="s">
        <v>138</v>
      </c>
      <c r="H39" s="123">
        <v>0</v>
      </c>
      <c r="I39" s="124">
        <v>0</v>
      </c>
      <c r="J39" s="12"/>
    </row>
    <row r="40" spans="1:12" x14ac:dyDescent="0.25">
      <c r="B40" s="19"/>
      <c r="H40" s="33"/>
      <c r="I40" s="43"/>
    </row>
    <row r="41" spans="1:12" x14ac:dyDescent="0.25">
      <c r="A41" t="s">
        <v>139</v>
      </c>
      <c r="B41" s="33"/>
      <c r="H41" s="33"/>
      <c r="I41" s="43"/>
    </row>
    <row r="42" spans="1:12" x14ac:dyDescent="0.25">
      <c r="A42" s="45" t="e">
        <f>SUM(H8+H9+H10+#REF!+#REF!+#REF!+H22+H26+H27+H30+H31)</f>
        <v>#REF!</v>
      </c>
      <c r="B42" s="107"/>
      <c r="I42" s="43"/>
    </row>
    <row r="43" spans="1:12" x14ac:dyDescent="0.25">
      <c r="C43" s="156"/>
      <c r="D43" s="156"/>
      <c r="E43" s="17"/>
      <c r="F43" s="17"/>
      <c r="G43" s="17"/>
      <c r="H43" s="107"/>
      <c r="I43" s="43"/>
    </row>
    <row r="44" spans="1:12" x14ac:dyDescent="0.25">
      <c r="H44" s="45">
        <f>SUM(H8:H43)</f>
        <v>40320759.68</v>
      </c>
      <c r="I44" s="43">
        <f>SUM(I8:I43)</f>
        <v>98.32637146384242</v>
      </c>
      <c r="J44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F20" sqref="F20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143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55">
        <v>3600814.94</v>
      </c>
      <c r="I8" s="90">
        <f>(H8*100)/H44</f>
        <v>8.8494214054152547</v>
      </c>
      <c r="J8" s="4">
        <f>SUM(I8:I27)</f>
        <v>75.145691818278976</v>
      </c>
      <c r="K8" s="21"/>
      <c r="L8" s="33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50">
        <v>2964510.1</v>
      </c>
      <c r="I9" s="90">
        <f>(H9*100)/H44</f>
        <v>7.2856282737789684</v>
      </c>
      <c r="J9" s="4"/>
      <c r="K9" s="21"/>
      <c r="L9" s="33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50">
        <v>727373.78</v>
      </c>
      <c r="I10" s="90">
        <f>(H10*100)/H44</f>
        <v>1.7876056408691214</v>
      </c>
      <c r="J10" s="4"/>
      <c r="K10" s="21"/>
      <c r="L10" s="33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50">
        <v>137852.88</v>
      </c>
      <c r="I11" s="90">
        <f>(H11*100)/H44</f>
        <v>0.33878948165832162</v>
      </c>
      <c r="J11" s="4"/>
      <c r="K11" s="21"/>
      <c r="L11" s="33"/>
    </row>
    <row r="12" spans="1:12" x14ac:dyDescent="0.25">
      <c r="A12" s="91" t="s">
        <v>107</v>
      </c>
      <c r="B12" s="92" t="s">
        <v>108</v>
      </c>
      <c r="C12" s="5"/>
      <c r="D12" s="5"/>
      <c r="E12" s="3" t="s">
        <v>109</v>
      </c>
      <c r="F12" s="3"/>
      <c r="G12" s="49" t="s">
        <v>110</v>
      </c>
      <c r="H12" s="50">
        <v>358281.6</v>
      </c>
      <c r="I12" s="90">
        <f>(H12*100)/H44</f>
        <v>0.88051869175104747</v>
      </c>
      <c r="J12" s="4"/>
      <c r="K12" s="21"/>
      <c r="L12" s="33"/>
    </row>
    <row r="13" spans="1:12" x14ac:dyDescent="0.25">
      <c r="A13" s="91"/>
      <c r="B13" s="92"/>
      <c r="C13" s="5"/>
      <c r="D13" s="5"/>
      <c r="E13" s="3"/>
      <c r="F13" s="3"/>
      <c r="G13" s="49" t="s">
        <v>111</v>
      </c>
      <c r="H13" s="50">
        <v>1160278.05</v>
      </c>
      <c r="I13" s="90">
        <f>(H13*100)/H44</f>
        <v>2.8515182210123444</v>
      </c>
      <c r="J13" s="4"/>
      <c r="K13" s="21"/>
      <c r="L13" s="33"/>
    </row>
    <row r="14" spans="1:12" x14ac:dyDescent="0.25">
      <c r="A14" s="91"/>
      <c r="B14" s="92"/>
      <c r="C14" s="5"/>
      <c r="D14" s="5"/>
      <c r="E14" s="3"/>
      <c r="F14" s="3"/>
      <c r="G14" s="49" t="s">
        <v>112</v>
      </c>
      <c r="H14" s="50">
        <v>1103282.8899999999</v>
      </c>
      <c r="I14" s="90">
        <f>(H14*100)/H44</f>
        <v>2.7114459881113477</v>
      </c>
      <c r="J14" s="4"/>
      <c r="K14" s="21"/>
      <c r="L14" s="33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113</v>
      </c>
      <c r="H15" s="53">
        <v>3551017.32</v>
      </c>
      <c r="I15" s="90">
        <f>(H15*100)/H44</f>
        <v>8.7270379639694333</v>
      </c>
      <c r="J15" s="4"/>
      <c r="K15" s="21"/>
      <c r="L15" s="33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21</v>
      </c>
      <c r="H16" s="50">
        <v>581001.1</v>
      </c>
      <c r="I16" s="90">
        <f>(H16*100)/H44</f>
        <v>1.4278777600577854</v>
      </c>
      <c r="J16" s="4"/>
      <c r="K16" s="25"/>
      <c r="L16" s="33"/>
    </row>
    <row r="17" spans="1:12" x14ac:dyDescent="0.25">
      <c r="A17" s="91"/>
      <c r="B17" s="92"/>
      <c r="C17" s="5"/>
      <c r="D17" s="5"/>
      <c r="E17" s="89">
        <v>0.2</v>
      </c>
      <c r="F17" s="89" t="s">
        <v>103</v>
      </c>
      <c r="G17" s="49" t="s">
        <v>24</v>
      </c>
      <c r="H17" s="50">
        <v>774118.26</v>
      </c>
      <c r="I17" s="90">
        <f>(H17*100)/H44</f>
        <v>1.9024856357563358</v>
      </c>
      <c r="J17" s="4"/>
      <c r="K17" s="25"/>
      <c r="L17" s="33"/>
    </row>
    <row r="18" spans="1:12" x14ac:dyDescent="0.25">
      <c r="A18" s="91"/>
      <c r="B18" s="92"/>
      <c r="C18" s="5"/>
      <c r="D18" s="5"/>
      <c r="E18" s="89">
        <v>0.2</v>
      </c>
      <c r="F18" s="89" t="s">
        <v>103</v>
      </c>
      <c r="G18" s="49" t="s">
        <v>44</v>
      </c>
      <c r="H18" s="50">
        <v>1235916.8500000001</v>
      </c>
      <c r="I18" s="90">
        <f>(H18*100)/H44</f>
        <v>3.0374093670316191</v>
      </c>
      <c r="J18" s="4"/>
      <c r="K18" s="25"/>
      <c r="L18" s="33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115</v>
      </c>
      <c r="H19" s="50">
        <v>898269.33</v>
      </c>
      <c r="I19" s="90">
        <f>(H19*100)/H44</f>
        <v>2.2076013261403595</v>
      </c>
      <c r="J19" s="4"/>
      <c r="K19" s="25"/>
      <c r="L19" s="33"/>
    </row>
    <row r="20" spans="1:12" x14ac:dyDescent="0.25">
      <c r="A20" s="91"/>
      <c r="B20" s="92"/>
      <c r="C20" s="5"/>
      <c r="D20" s="5"/>
      <c r="E20" s="89">
        <v>0.2</v>
      </c>
      <c r="F20" s="89" t="s">
        <v>114</v>
      </c>
      <c r="G20" s="49" t="s">
        <v>18</v>
      </c>
      <c r="H20" s="50">
        <v>4144448.47</v>
      </c>
      <c r="I20" s="90">
        <f>(H20*100)/H44</f>
        <v>10.185464017225641</v>
      </c>
      <c r="J20" s="4"/>
      <c r="K20" s="25"/>
      <c r="L20" s="33"/>
    </row>
    <row r="21" spans="1:12" x14ac:dyDescent="0.25">
      <c r="A21" s="91"/>
      <c r="B21" s="92"/>
      <c r="C21" s="5"/>
      <c r="D21" s="5"/>
      <c r="E21" s="89">
        <v>0.2</v>
      </c>
      <c r="F21" s="89" t="s">
        <v>114</v>
      </c>
      <c r="G21" s="49" t="s">
        <v>6</v>
      </c>
      <c r="H21" s="50">
        <v>214632.67</v>
      </c>
      <c r="I21" s="90">
        <f>(H21*100)/H44</f>
        <v>0.527484743272985</v>
      </c>
      <c r="J21" s="4"/>
      <c r="K21" s="26"/>
      <c r="L21" s="33"/>
    </row>
    <row r="22" spans="1:12" x14ac:dyDescent="0.25">
      <c r="A22" s="91"/>
      <c r="B22" s="92"/>
      <c r="C22" s="5"/>
      <c r="D22" s="5"/>
      <c r="E22" s="2" t="s">
        <v>109</v>
      </c>
      <c r="F22" s="2"/>
      <c r="G22" s="49" t="s">
        <v>7</v>
      </c>
      <c r="H22" s="53">
        <v>1027945.48</v>
      </c>
      <c r="I22" s="90">
        <f>(H22*100)/H44</f>
        <v>2.5262955430616656</v>
      </c>
      <c r="J22" s="4"/>
      <c r="K22" s="26"/>
      <c r="L22" s="33"/>
    </row>
    <row r="23" spans="1:12" x14ac:dyDescent="0.25">
      <c r="A23" s="91"/>
      <c r="B23" s="92"/>
      <c r="C23" s="5"/>
      <c r="D23" s="5"/>
      <c r="E23" s="89">
        <v>0.2</v>
      </c>
      <c r="F23" s="94" t="s">
        <v>114</v>
      </c>
      <c r="G23" s="49" t="s">
        <v>5</v>
      </c>
      <c r="H23" s="50">
        <v>5737384.0199999996</v>
      </c>
      <c r="I23" s="90">
        <f>(H23*100)/H44</f>
        <v>14.100288352412642</v>
      </c>
      <c r="J23" s="4"/>
      <c r="K23" s="26"/>
      <c r="L23" s="33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141</v>
      </c>
      <c r="H24" s="50">
        <v>492133.8</v>
      </c>
      <c r="I24" s="90">
        <f>(H24*100)/H44</f>
        <v>1.2094760371240711</v>
      </c>
      <c r="J24" s="4"/>
      <c r="K24" s="26"/>
      <c r="L24" s="33"/>
    </row>
    <row r="25" spans="1:12" x14ac:dyDescent="0.25">
      <c r="A25" s="91"/>
      <c r="B25" s="92"/>
      <c r="C25" s="5"/>
      <c r="D25" s="5"/>
      <c r="E25" s="89">
        <v>0.2</v>
      </c>
      <c r="F25" s="94" t="s">
        <v>114</v>
      </c>
      <c r="G25" s="49" t="s">
        <v>116</v>
      </c>
      <c r="H25" s="50">
        <v>723423.79</v>
      </c>
      <c r="I25" s="90">
        <f>(H25*100)/H44</f>
        <v>1.7778980811528822</v>
      </c>
      <c r="J25" s="4"/>
      <c r="K25" s="26"/>
      <c r="L25" s="33"/>
    </row>
    <row r="26" spans="1:12" x14ac:dyDescent="0.25">
      <c r="A26" s="91"/>
      <c r="B26" s="92"/>
      <c r="C26" s="5"/>
      <c r="D26" s="5"/>
      <c r="E26" s="2" t="s">
        <v>109</v>
      </c>
      <c r="F26" s="2"/>
      <c r="G26" s="49" t="s">
        <v>117</v>
      </c>
      <c r="H26" s="50">
        <v>934475.86</v>
      </c>
      <c r="I26" s="90">
        <f>(H26*100)/H44</f>
        <v>2.2965830835860257</v>
      </c>
      <c r="J26" s="4"/>
      <c r="K26" s="24"/>
      <c r="L26" s="33"/>
    </row>
    <row r="27" spans="1:12" x14ac:dyDescent="0.25">
      <c r="A27" s="91"/>
      <c r="B27" s="92"/>
      <c r="C27" s="5"/>
      <c r="D27" s="5"/>
      <c r="E27" s="1" t="s">
        <v>109</v>
      </c>
      <c r="F27" s="1"/>
      <c r="G27" s="49" t="s">
        <v>14</v>
      </c>
      <c r="H27" s="50">
        <v>209496.58</v>
      </c>
      <c r="I27" s="90">
        <f>(H27*100)/H44</f>
        <v>0.514862204891121</v>
      </c>
      <c r="J27" s="4"/>
      <c r="K27" s="24"/>
      <c r="L27" s="33"/>
    </row>
    <row r="28" spans="1:12" x14ac:dyDescent="0.25">
      <c r="A28" s="95" t="s">
        <v>118</v>
      </c>
      <c r="B28" s="96" t="s">
        <v>119</v>
      </c>
      <c r="C28" s="147">
        <v>0.15</v>
      </c>
      <c r="D28" s="147"/>
      <c r="E28" s="56"/>
      <c r="F28" s="56"/>
      <c r="G28" s="56"/>
      <c r="H28" s="57"/>
      <c r="I28" s="97"/>
      <c r="J28" s="95"/>
      <c r="K28" s="24"/>
      <c r="L28" s="33"/>
    </row>
    <row r="29" spans="1:12" x14ac:dyDescent="0.25">
      <c r="A29" s="51" t="s">
        <v>120</v>
      </c>
      <c r="B29" s="98" t="s">
        <v>121</v>
      </c>
      <c r="C29" s="99">
        <v>0.2</v>
      </c>
      <c r="D29" s="99">
        <v>0.8</v>
      </c>
      <c r="E29" s="98">
        <v>0.2</v>
      </c>
      <c r="F29" s="100" t="s">
        <v>103</v>
      </c>
      <c r="G29" s="51" t="s">
        <v>19</v>
      </c>
      <c r="H29" s="52">
        <v>2446955.86</v>
      </c>
      <c r="I29" s="101">
        <f>(H29*100)/H44</f>
        <v>6.0136785495536449</v>
      </c>
      <c r="J29" s="102">
        <f>I29</f>
        <v>6.0136785495536449</v>
      </c>
      <c r="K29" s="24"/>
      <c r="L29" s="33"/>
    </row>
    <row r="30" spans="1:12" ht="15" customHeight="1" x14ac:dyDescent="0.25">
      <c r="A30" s="148" t="s">
        <v>122</v>
      </c>
      <c r="B30" s="149" t="s">
        <v>123</v>
      </c>
      <c r="C30" s="150">
        <v>0.2</v>
      </c>
      <c r="D30" s="150">
        <v>0.3</v>
      </c>
      <c r="E30" s="151" t="s">
        <v>124</v>
      </c>
      <c r="F30" s="151"/>
      <c r="G30" s="47" t="s">
        <v>16</v>
      </c>
      <c r="H30" s="48">
        <v>1296640</v>
      </c>
      <c r="I30" s="101">
        <f>(H30*100)/H44</f>
        <v>3.1866435688354584</v>
      </c>
      <c r="J30" s="152">
        <f>SUM(I30:I35)</f>
        <v>17.17380713132944</v>
      </c>
      <c r="K30" s="24"/>
      <c r="L30" s="33"/>
    </row>
    <row r="31" spans="1:12" x14ac:dyDescent="0.25">
      <c r="A31" s="148"/>
      <c r="B31" s="149"/>
      <c r="C31" s="150"/>
      <c r="D31" s="150"/>
      <c r="E31" s="151"/>
      <c r="F31" s="151"/>
      <c r="G31" s="47" t="s">
        <v>125</v>
      </c>
      <c r="H31" s="48">
        <v>3944706</v>
      </c>
      <c r="I31" s="101">
        <f>(H31*100)/H44</f>
        <v>9.6945736718338527</v>
      </c>
      <c r="J31" s="152"/>
      <c r="K31" s="24"/>
      <c r="L31" s="33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126</v>
      </c>
      <c r="H32" s="48">
        <v>533377.54</v>
      </c>
      <c r="I32" s="101">
        <f>(H32*100)/H44</f>
        <v>1.3108373238541751</v>
      </c>
      <c r="J32" s="152"/>
      <c r="K32" s="24"/>
      <c r="L32" s="33"/>
    </row>
    <row r="33" spans="1:12" x14ac:dyDescent="0.25">
      <c r="A33" s="148"/>
      <c r="B33" s="149"/>
      <c r="C33" s="150"/>
      <c r="D33" s="150"/>
      <c r="E33" s="103"/>
      <c r="F33" s="104"/>
      <c r="G33" s="47" t="s">
        <v>142</v>
      </c>
      <c r="H33" s="48">
        <v>678227.32</v>
      </c>
      <c r="I33" s="101"/>
      <c r="J33" s="152"/>
      <c r="K33" s="24"/>
      <c r="L33" s="33"/>
    </row>
    <row r="34" spans="1:12" x14ac:dyDescent="0.25">
      <c r="A34" s="148"/>
      <c r="B34" s="149"/>
      <c r="C34" s="150"/>
      <c r="D34" s="150"/>
      <c r="E34" s="103">
        <v>0.2</v>
      </c>
      <c r="F34" s="104" t="s">
        <v>103</v>
      </c>
      <c r="G34" s="47" t="s">
        <v>127</v>
      </c>
      <c r="H34" s="54">
        <v>987199.67</v>
      </c>
      <c r="I34" s="101">
        <f>(H34*100)/H44</f>
        <v>2.4261579772041482</v>
      </c>
      <c r="J34" s="152"/>
      <c r="K34" s="24"/>
      <c r="L34" s="33"/>
    </row>
    <row r="35" spans="1:12" x14ac:dyDescent="0.25">
      <c r="A35" s="148"/>
      <c r="B35" s="149"/>
      <c r="C35" s="150"/>
      <c r="D35" s="150"/>
      <c r="E35" s="103">
        <v>0.2</v>
      </c>
      <c r="F35" s="104" t="s">
        <v>103</v>
      </c>
      <c r="G35" s="47" t="s">
        <v>128</v>
      </c>
      <c r="H35" s="48">
        <v>226070.52</v>
      </c>
      <c r="I35" s="101">
        <f>(H35*100)/H44</f>
        <v>0.55559458960180763</v>
      </c>
      <c r="J35" s="152"/>
      <c r="L35" s="37"/>
    </row>
    <row r="36" spans="1:12" x14ac:dyDescent="0.25">
      <c r="A36" s="105" t="s">
        <v>129</v>
      </c>
      <c r="B36" s="106" t="s">
        <v>130</v>
      </c>
      <c r="C36" s="153">
        <v>0.2</v>
      </c>
      <c r="D36" s="153"/>
      <c r="E36" s="17"/>
      <c r="F36" s="17"/>
      <c r="H36" s="107"/>
      <c r="I36" s="43"/>
      <c r="L36" s="37"/>
    </row>
    <row r="37" spans="1:12" x14ac:dyDescent="0.25">
      <c r="A37" s="108" t="s">
        <v>131</v>
      </c>
      <c r="B37" s="109" t="s">
        <v>132</v>
      </c>
      <c r="C37" s="110">
        <v>0.15</v>
      </c>
      <c r="D37" s="154">
        <v>0.15</v>
      </c>
      <c r="E37" s="111"/>
      <c r="F37" s="111"/>
      <c r="G37" s="108" t="s">
        <v>133</v>
      </c>
      <c r="H37" s="112">
        <v>0</v>
      </c>
      <c r="I37" s="113"/>
      <c r="J37" s="12">
        <v>0</v>
      </c>
    </row>
    <row r="38" spans="1:12" x14ac:dyDescent="0.25">
      <c r="A38" s="114" t="s">
        <v>134</v>
      </c>
      <c r="B38" s="115" t="s">
        <v>135</v>
      </c>
      <c r="C38" s="116">
        <v>0.05</v>
      </c>
      <c r="D38" s="154"/>
      <c r="E38" s="117"/>
      <c r="F38" s="117"/>
      <c r="G38" s="118"/>
      <c r="H38" s="119"/>
      <c r="I38" s="43"/>
      <c r="J38" s="12"/>
    </row>
    <row r="39" spans="1:12" x14ac:dyDescent="0.25">
      <c r="A39" s="120" t="s">
        <v>136</v>
      </c>
      <c r="B39" s="121" t="s">
        <v>137</v>
      </c>
      <c r="C39" s="122">
        <v>0.05</v>
      </c>
      <c r="D39" s="154"/>
      <c r="E39" s="155" t="s">
        <v>109</v>
      </c>
      <c r="F39" s="155"/>
      <c r="G39" s="120" t="s">
        <v>138</v>
      </c>
      <c r="H39" s="123">
        <v>0</v>
      </c>
      <c r="I39" s="124">
        <v>0</v>
      </c>
      <c r="J39" s="12"/>
    </row>
    <row r="40" spans="1:12" x14ac:dyDescent="0.25">
      <c r="B40" s="19"/>
      <c r="H40" s="33"/>
      <c r="I40" s="43"/>
    </row>
    <row r="41" spans="1:12" x14ac:dyDescent="0.25">
      <c r="A41" t="s">
        <v>139</v>
      </c>
      <c r="B41" s="33"/>
      <c r="H41" s="33"/>
      <c r="I41" s="43"/>
    </row>
    <row r="42" spans="1:12" x14ac:dyDescent="0.25">
      <c r="A42" s="45" t="e">
        <f>SUM(H8+H9+H10+#REF!+#REF!+#REF!+H22+H26+H27+H30+H31)</f>
        <v>#REF!</v>
      </c>
      <c r="B42" s="107"/>
      <c r="I42" s="43"/>
    </row>
    <row r="43" spans="1:12" x14ac:dyDescent="0.25">
      <c r="C43" s="156"/>
      <c r="D43" s="156"/>
      <c r="E43" s="17"/>
      <c r="F43" s="17"/>
      <c r="G43" s="17"/>
      <c r="H43" s="107"/>
      <c r="I43" s="43"/>
    </row>
    <row r="44" spans="1:12" x14ac:dyDescent="0.25">
      <c r="H44" s="45">
        <f>SUM(H8:H43)</f>
        <v>40689834.68</v>
      </c>
      <c r="I44" s="43">
        <f>SUM(I8:I43)</f>
        <v>98.333177499162062</v>
      </c>
      <c r="J44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opLeftCell="A13" zoomScaleNormal="100" workbookViewId="0">
      <selection activeCell="A42" sqref="A42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144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55">
        <v>2870869.52</v>
      </c>
      <c r="I8" s="90">
        <f>(H8*100)/H44</f>
        <v>7.0225138558453093</v>
      </c>
      <c r="J8" s="4">
        <f>SUM(I8:I27)</f>
        <v>75.302988022600104</v>
      </c>
      <c r="K8" s="21"/>
      <c r="L8" s="42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2978974.53</v>
      </c>
      <c r="I9" s="90">
        <f>(H9*100)/H44</f>
        <v>7.286952530373191</v>
      </c>
      <c r="J9" s="4"/>
      <c r="K9" s="21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729960.49</v>
      </c>
      <c r="I10" s="90">
        <f>(H10*100)/H44</f>
        <v>1.785576676171835</v>
      </c>
      <c r="J10" s="4"/>
      <c r="K10" s="21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198295.38</v>
      </c>
      <c r="I11" s="90">
        <f>(H11*100)/H44</f>
        <v>0.48505584942087893</v>
      </c>
      <c r="J11" s="4"/>
      <c r="K11" s="21"/>
    </row>
    <row r="12" spans="1:12" x14ac:dyDescent="0.25">
      <c r="A12" s="91" t="s">
        <v>107</v>
      </c>
      <c r="B12" s="92" t="s">
        <v>108</v>
      </c>
      <c r="C12" s="5"/>
      <c r="D12" s="5"/>
      <c r="E12" s="3" t="s">
        <v>109</v>
      </c>
      <c r="F12" s="3"/>
      <c r="G12" s="49" t="s">
        <v>110</v>
      </c>
      <c r="H12" s="42">
        <v>359764.5</v>
      </c>
      <c r="I12" s="90">
        <f>(H12*100)/H44</f>
        <v>0.88002995903877235</v>
      </c>
      <c r="J12" s="4"/>
      <c r="K12" s="21"/>
    </row>
    <row r="13" spans="1:12" x14ac:dyDescent="0.25">
      <c r="A13" s="91"/>
      <c r="B13" s="92"/>
      <c r="C13" s="5"/>
      <c r="D13" s="5"/>
      <c r="E13" s="3"/>
      <c r="F13" s="3"/>
      <c r="G13" s="49" t="s">
        <v>111</v>
      </c>
      <c r="H13" s="42">
        <v>1165093.8700000001</v>
      </c>
      <c r="I13" s="90">
        <f>(H13*100)/H44</f>
        <v>2.8499685507948249</v>
      </c>
      <c r="J13" s="4"/>
      <c r="K13" s="21"/>
    </row>
    <row r="14" spans="1:12" x14ac:dyDescent="0.25">
      <c r="A14" s="91"/>
      <c r="B14" s="92"/>
      <c r="C14" s="5"/>
      <c r="D14" s="5"/>
      <c r="E14" s="3"/>
      <c r="F14" s="3"/>
      <c r="G14" s="49" t="s">
        <v>112</v>
      </c>
      <c r="H14" s="42">
        <v>1100095.3500000001</v>
      </c>
      <c r="I14" s="90">
        <f>(H14*100)/H44</f>
        <v>2.6909738615100824</v>
      </c>
      <c r="J14" s="4"/>
      <c r="K14" s="21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113</v>
      </c>
      <c r="H15" s="42">
        <v>3563645.51</v>
      </c>
      <c r="I15" s="90">
        <f>(H15*100)/H44</f>
        <v>8.7171324913770114</v>
      </c>
      <c r="J15" s="4"/>
      <c r="K15" s="21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21</v>
      </c>
      <c r="H16" s="42">
        <v>583835.92000000004</v>
      </c>
      <c r="I16" s="90">
        <f>(H16*100)/H44</f>
        <v>1.4281372974903417</v>
      </c>
      <c r="J16" s="4"/>
      <c r="K16" s="25"/>
    </row>
    <row r="17" spans="1:12" x14ac:dyDescent="0.25">
      <c r="A17" s="91"/>
      <c r="B17" s="92"/>
      <c r="C17" s="5"/>
      <c r="D17" s="5"/>
      <c r="E17" s="89">
        <v>0.2</v>
      </c>
      <c r="F17" s="89" t="s">
        <v>103</v>
      </c>
      <c r="G17" s="49" t="s">
        <v>24</v>
      </c>
      <c r="H17" s="42">
        <v>772876.58</v>
      </c>
      <c r="I17" s="90">
        <f>(H17*100)/H44</f>
        <v>1.8905549186743729</v>
      </c>
      <c r="J17" s="4"/>
      <c r="K17" s="25"/>
    </row>
    <row r="18" spans="1:12" x14ac:dyDescent="0.25">
      <c r="A18" s="91"/>
      <c r="B18" s="92"/>
      <c r="C18" s="5"/>
      <c r="D18" s="5"/>
      <c r="E18" s="89">
        <v>0.2</v>
      </c>
      <c r="F18" s="89" t="s">
        <v>103</v>
      </c>
      <c r="G18" s="49" t="s">
        <v>44</v>
      </c>
      <c r="H18" s="42">
        <v>1240925.81</v>
      </c>
      <c r="I18" s="90">
        <f>(H18*100)/H44</f>
        <v>3.0354631703363042</v>
      </c>
      <c r="J18" s="4"/>
      <c r="K18" s="25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115</v>
      </c>
      <c r="H19" s="42">
        <v>1671278.21</v>
      </c>
      <c r="I19" s="90">
        <f>(H19*100)/H44</f>
        <v>4.0881601566821981</v>
      </c>
      <c r="J19" s="4"/>
      <c r="K19" s="25"/>
    </row>
    <row r="20" spans="1:12" x14ac:dyDescent="0.25">
      <c r="A20" s="91"/>
      <c r="B20" s="92"/>
      <c r="C20" s="5"/>
      <c r="D20" s="5"/>
      <c r="E20" s="89">
        <v>0.2</v>
      </c>
      <c r="F20" s="89" t="s">
        <v>114</v>
      </c>
      <c r="G20" s="49" t="s">
        <v>18</v>
      </c>
      <c r="H20" s="42">
        <v>4164754.27</v>
      </c>
      <c r="I20" s="90">
        <f>(H20*100)/H44</f>
        <v>10.18752136365498</v>
      </c>
      <c r="J20" s="4"/>
      <c r="K20" s="25"/>
    </row>
    <row r="21" spans="1:12" x14ac:dyDescent="0.25">
      <c r="A21" s="91"/>
      <c r="B21" s="92"/>
      <c r="C21" s="5"/>
      <c r="D21" s="5"/>
      <c r="E21" s="89">
        <v>0.2</v>
      </c>
      <c r="F21" s="89" t="s">
        <v>114</v>
      </c>
      <c r="G21" s="49" t="s">
        <v>6</v>
      </c>
      <c r="H21" s="42">
        <v>214309.92</v>
      </c>
      <c r="I21" s="90">
        <f>(H21*100)/H44</f>
        <v>0.5242294615483255</v>
      </c>
      <c r="J21" s="4"/>
      <c r="K21" s="26"/>
    </row>
    <row r="22" spans="1:12" x14ac:dyDescent="0.25">
      <c r="A22" s="91"/>
      <c r="B22" s="92"/>
      <c r="C22" s="5"/>
      <c r="D22" s="5"/>
      <c r="E22" s="2" t="s">
        <v>109</v>
      </c>
      <c r="F22" s="2"/>
      <c r="G22" s="49" t="s">
        <v>7</v>
      </c>
      <c r="H22" s="42">
        <v>1034852.69</v>
      </c>
      <c r="I22" s="90">
        <f>(H22*100)/H44</f>
        <v>2.5313819745746544</v>
      </c>
      <c r="J22" s="4"/>
      <c r="K22" s="26"/>
    </row>
    <row r="23" spans="1:12" x14ac:dyDescent="0.25">
      <c r="A23" s="91"/>
      <c r="B23" s="92"/>
      <c r="C23" s="5"/>
      <c r="D23" s="5"/>
      <c r="E23" s="89">
        <v>0.2</v>
      </c>
      <c r="F23" s="94" t="s">
        <v>114</v>
      </c>
      <c r="G23" s="49" t="s">
        <v>5</v>
      </c>
      <c r="H23" s="50">
        <v>5761919.75</v>
      </c>
      <c r="I23" s="90">
        <f>(H23*100)/H44</f>
        <v>14.094392308238287</v>
      </c>
      <c r="J23" s="4"/>
      <c r="K23" s="26"/>
      <c r="L23" s="42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141</v>
      </c>
      <c r="H24" s="42">
        <v>494495.86</v>
      </c>
      <c r="I24" s="90">
        <f>(H24*100)/H44</f>
        <v>1.209600089560372</v>
      </c>
      <c r="J24" s="4"/>
      <c r="K24" s="26"/>
    </row>
    <row r="25" spans="1:12" x14ac:dyDescent="0.25">
      <c r="A25" s="91"/>
      <c r="B25" s="92"/>
      <c r="C25" s="5"/>
      <c r="D25" s="5"/>
      <c r="E25" s="89">
        <v>0.2</v>
      </c>
      <c r="F25" s="94" t="s">
        <v>114</v>
      </c>
      <c r="G25" s="49" t="s">
        <v>116</v>
      </c>
      <c r="H25" s="42">
        <v>728420.87</v>
      </c>
      <c r="I25" s="90">
        <f>(H25*100)/H44</f>
        <v>1.7818105688279051</v>
      </c>
      <c r="J25" s="4"/>
      <c r="K25" s="26"/>
    </row>
    <row r="26" spans="1:12" x14ac:dyDescent="0.25">
      <c r="A26" s="91"/>
      <c r="B26" s="92"/>
      <c r="C26" s="5"/>
      <c r="D26" s="5"/>
      <c r="E26" s="2" t="s">
        <v>109</v>
      </c>
      <c r="F26" s="2"/>
      <c r="G26" s="49" t="s">
        <v>117</v>
      </c>
      <c r="H26" s="42">
        <v>939833.89</v>
      </c>
      <c r="I26" s="90">
        <f>(H26*100)/H44</f>
        <v>2.2989538426385874</v>
      </c>
      <c r="J26" s="4"/>
      <c r="K26" s="24"/>
      <c r="L26" s="42"/>
    </row>
    <row r="27" spans="1:12" x14ac:dyDescent="0.25">
      <c r="A27" s="91"/>
      <c r="B27" s="92"/>
      <c r="C27" s="5"/>
      <c r="D27" s="5"/>
      <c r="E27" s="1" t="s">
        <v>109</v>
      </c>
      <c r="F27" s="1"/>
      <c r="G27" s="49" t="s">
        <v>14</v>
      </c>
      <c r="H27" s="42">
        <v>210364.76</v>
      </c>
      <c r="I27" s="90">
        <f>(H27*100)/H44</f>
        <v>0.51457909584186645</v>
      </c>
      <c r="J27" s="4"/>
      <c r="K27" s="24"/>
      <c r="L27" s="42"/>
    </row>
    <row r="28" spans="1:12" x14ac:dyDescent="0.25">
      <c r="A28" s="95" t="s">
        <v>118</v>
      </c>
      <c r="B28" s="96" t="s">
        <v>119</v>
      </c>
      <c r="C28" s="147">
        <v>0.15</v>
      </c>
      <c r="D28" s="147"/>
      <c r="E28" s="56"/>
      <c r="F28" s="56"/>
      <c r="G28" s="56"/>
      <c r="H28" s="57"/>
      <c r="I28" s="90"/>
      <c r="J28" s="95"/>
      <c r="K28" s="24"/>
      <c r="L28" s="42"/>
    </row>
    <row r="29" spans="1:12" x14ac:dyDescent="0.25">
      <c r="A29" s="51" t="s">
        <v>120</v>
      </c>
      <c r="B29" s="98" t="s">
        <v>121</v>
      </c>
      <c r="C29" s="99">
        <v>0.2</v>
      </c>
      <c r="D29" s="99">
        <v>0.8</v>
      </c>
      <c r="E29" s="98">
        <v>0.2</v>
      </c>
      <c r="F29" s="100" t="s">
        <v>103</v>
      </c>
      <c r="G29" s="51" t="s">
        <v>19</v>
      </c>
      <c r="H29" s="42">
        <v>2408160.9700000002</v>
      </c>
      <c r="I29" s="90">
        <f>(H29*100)/H44</f>
        <v>5.8906695902121262</v>
      </c>
      <c r="J29" s="102">
        <f>I29</f>
        <v>5.8906695902121262</v>
      </c>
      <c r="K29" s="24"/>
      <c r="L29" s="42"/>
    </row>
    <row r="30" spans="1:12" ht="15" customHeight="1" x14ac:dyDescent="0.25">
      <c r="A30" s="148" t="s">
        <v>122</v>
      </c>
      <c r="B30" s="149" t="s">
        <v>123</v>
      </c>
      <c r="C30" s="150">
        <v>0.2</v>
      </c>
      <c r="D30" s="150">
        <v>0.3</v>
      </c>
      <c r="E30" s="151" t="s">
        <v>124</v>
      </c>
      <c r="F30" s="151"/>
      <c r="G30" s="47" t="s">
        <v>16</v>
      </c>
      <c r="H30" s="42">
        <v>1305490</v>
      </c>
      <c r="I30" s="90">
        <f>(H30*100)/H44</f>
        <v>3.1933954329166077</v>
      </c>
      <c r="J30" s="152">
        <f>SUM(I30:I35)</f>
        <v>18.806342387187772</v>
      </c>
      <c r="K30" s="24"/>
      <c r="L30" s="42"/>
    </row>
    <row r="31" spans="1:12" x14ac:dyDescent="0.25">
      <c r="A31" s="148"/>
      <c r="B31" s="149"/>
      <c r="C31" s="150"/>
      <c r="D31" s="150"/>
      <c r="E31" s="151"/>
      <c r="F31" s="151"/>
      <c r="G31" s="47" t="s">
        <v>125</v>
      </c>
      <c r="H31" s="42">
        <v>3971007</v>
      </c>
      <c r="I31" s="90">
        <f>(H31*100)/H44</f>
        <v>9.7135907727212611</v>
      </c>
      <c r="J31" s="152"/>
      <c r="K31" s="24"/>
      <c r="L31" s="42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126</v>
      </c>
      <c r="H32" s="42">
        <v>511050.26</v>
      </c>
      <c r="I32" s="90">
        <f>(H32*100)/H44</f>
        <v>1.2500942682631386</v>
      </c>
      <c r="J32" s="152"/>
      <c r="K32" s="24"/>
      <c r="L32" s="42"/>
    </row>
    <row r="33" spans="1:12" x14ac:dyDescent="0.25">
      <c r="A33" s="148"/>
      <c r="B33" s="149"/>
      <c r="C33" s="150"/>
      <c r="D33" s="150"/>
      <c r="E33" s="103"/>
      <c r="F33" s="104"/>
      <c r="G33" s="47" t="s">
        <v>142</v>
      </c>
      <c r="H33" s="42">
        <v>681482.87</v>
      </c>
      <c r="I33" s="90">
        <f>(H33*100)/H44</f>
        <v>1.6669942203072425</v>
      </c>
      <c r="J33" s="152"/>
      <c r="K33" s="24"/>
      <c r="L33" s="42"/>
    </row>
    <row r="34" spans="1:12" x14ac:dyDescent="0.25">
      <c r="A34" s="148"/>
      <c r="B34" s="149"/>
      <c r="C34" s="150"/>
      <c r="D34" s="150"/>
      <c r="E34" s="103">
        <v>0.2</v>
      </c>
      <c r="F34" s="104" t="s">
        <v>103</v>
      </c>
      <c r="G34" s="47" t="s">
        <v>127</v>
      </c>
      <c r="H34" s="42">
        <v>991938.35</v>
      </c>
      <c r="I34" s="90">
        <f>(H34*100)/H44</f>
        <v>2.4264080127958354</v>
      </c>
      <c r="J34" s="152"/>
      <c r="K34" s="24"/>
      <c r="L34" s="42"/>
    </row>
    <row r="35" spans="1:12" x14ac:dyDescent="0.25">
      <c r="A35" s="148"/>
      <c r="B35" s="149"/>
      <c r="C35" s="150"/>
      <c r="D35" s="150"/>
      <c r="E35" s="103">
        <v>0.2</v>
      </c>
      <c r="F35" s="104" t="s">
        <v>103</v>
      </c>
      <c r="G35" s="47" t="s">
        <v>128</v>
      </c>
      <c r="H35" s="42">
        <v>227240.65</v>
      </c>
      <c r="I35" s="90">
        <f>(H35*100)/H44</f>
        <v>0.55585968018368681</v>
      </c>
      <c r="J35" s="152"/>
      <c r="L35" s="37"/>
    </row>
    <row r="36" spans="1:12" x14ac:dyDescent="0.25">
      <c r="A36" s="105" t="s">
        <v>129</v>
      </c>
      <c r="B36" s="106" t="s">
        <v>130</v>
      </c>
      <c r="C36" s="153">
        <v>0.2</v>
      </c>
      <c r="D36" s="153"/>
      <c r="E36" s="17"/>
      <c r="F36" s="17"/>
      <c r="H36" s="107"/>
      <c r="I36" s="90"/>
      <c r="L36" s="37"/>
    </row>
    <row r="37" spans="1:12" x14ac:dyDescent="0.25">
      <c r="A37" s="108" t="s">
        <v>131</v>
      </c>
      <c r="B37" s="109" t="s">
        <v>132</v>
      </c>
      <c r="C37" s="110">
        <v>0.15</v>
      </c>
      <c r="D37" s="154">
        <v>0.15</v>
      </c>
      <c r="E37" s="111"/>
      <c r="F37" s="111"/>
      <c r="G37" s="108" t="s">
        <v>133</v>
      </c>
      <c r="H37" s="112">
        <v>0</v>
      </c>
      <c r="I37" s="90">
        <f>(H37*100)/H44</f>
        <v>0</v>
      </c>
      <c r="J37" s="12">
        <v>0</v>
      </c>
    </row>
    <row r="38" spans="1:12" x14ac:dyDescent="0.25">
      <c r="A38" s="114" t="s">
        <v>134</v>
      </c>
      <c r="B38" s="115" t="s">
        <v>135</v>
      </c>
      <c r="C38" s="116">
        <v>0.05</v>
      </c>
      <c r="D38" s="154"/>
      <c r="E38" s="117"/>
      <c r="F38" s="117"/>
      <c r="G38" s="118"/>
      <c r="H38" s="119"/>
      <c r="I38" s="90">
        <f>(H38*100)/H44</f>
        <v>0</v>
      </c>
      <c r="J38" s="12"/>
    </row>
    <row r="39" spans="1:12" x14ac:dyDescent="0.25">
      <c r="A39" s="120" t="s">
        <v>136</v>
      </c>
      <c r="B39" s="121" t="s">
        <v>137</v>
      </c>
      <c r="C39" s="122">
        <v>0.05</v>
      </c>
      <c r="D39" s="154"/>
      <c r="E39" s="155" t="s">
        <v>109</v>
      </c>
      <c r="F39" s="155"/>
      <c r="G39" s="120" t="s">
        <v>138</v>
      </c>
      <c r="H39" s="123">
        <v>0</v>
      </c>
      <c r="I39" s="90">
        <f>(H39*100)/H44</f>
        <v>0</v>
      </c>
      <c r="J39" s="12"/>
    </row>
    <row r="40" spans="1:12" x14ac:dyDescent="0.25">
      <c r="B40" s="19"/>
      <c r="H40" s="33"/>
      <c r="I40" s="43"/>
    </row>
    <row r="41" spans="1:12" x14ac:dyDescent="0.25">
      <c r="A41" t="s">
        <v>139</v>
      </c>
      <c r="B41" s="33"/>
      <c r="H41" s="33"/>
      <c r="I41" s="43"/>
    </row>
    <row r="42" spans="1:12" x14ac:dyDescent="0.25">
      <c r="A42" s="45" t="e">
        <f>SUM(H8+H9+H10+#REF!+#REF!+#REF!+#REF!+#REF!+#REF!+#REF!+H31)</f>
        <v>#REF!</v>
      </c>
      <c r="B42" s="107"/>
      <c r="I42" s="43"/>
    </row>
    <row r="43" spans="1:12" x14ac:dyDescent="0.25">
      <c r="C43" s="156"/>
      <c r="D43" s="156"/>
      <c r="E43" s="17"/>
      <c r="F43" s="17"/>
      <c r="G43" s="17"/>
      <c r="H43" s="107"/>
      <c r="I43" s="43"/>
    </row>
    <row r="44" spans="1:12" x14ac:dyDescent="0.25">
      <c r="H44" s="45">
        <f>SUM(H8:H43)</f>
        <v>40880937.780000001</v>
      </c>
      <c r="I44" s="43">
        <f>SUM(I8:I43)</f>
        <v>100</v>
      </c>
      <c r="J44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E30" sqref="E30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2" spans="1:12" x14ac:dyDescent="0.25">
      <c r="A2" s="10" t="s">
        <v>145</v>
      </c>
      <c r="B2" s="10"/>
      <c r="C2" s="10"/>
      <c r="D2" s="10"/>
      <c r="E2" s="10"/>
      <c r="F2" s="10"/>
      <c r="G2" s="10"/>
      <c r="H2" s="10"/>
      <c r="I2" s="10"/>
      <c r="J2" s="10"/>
    </row>
    <row r="4" spans="1:12" ht="15" customHeight="1" x14ac:dyDescent="0.25">
      <c r="E4" s="9" t="s">
        <v>94</v>
      </c>
      <c r="F4" s="9" t="s">
        <v>95</v>
      </c>
    </row>
    <row r="5" spans="1:12" x14ac:dyDescent="0.25">
      <c r="A5" t="s">
        <v>96</v>
      </c>
      <c r="B5" t="s">
        <v>97</v>
      </c>
      <c r="C5" s="8" t="s">
        <v>98</v>
      </c>
      <c r="D5" s="8"/>
      <c r="E5" s="9"/>
      <c r="F5" s="9"/>
      <c r="G5" s="81"/>
      <c r="H5" s="17" t="s">
        <v>99</v>
      </c>
      <c r="I5" t="s">
        <v>100</v>
      </c>
      <c r="J5" s="82"/>
    </row>
    <row r="6" spans="1:12" x14ac:dyDescent="0.25">
      <c r="B6" s="19"/>
      <c r="C6" s="7"/>
      <c r="D6" s="7"/>
      <c r="E6" s="17"/>
      <c r="F6" s="17"/>
      <c r="G6" s="17"/>
    </row>
    <row r="7" spans="1:12" x14ac:dyDescent="0.25">
      <c r="A7" s="83" t="s">
        <v>101</v>
      </c>
      <c r="B7" s="84" t="s">
        <v>102</v>
      </c>
      <c r="C7" s="6">
        <v>1</v>
      </c>
      <c r="D7" s="6"/>
      <c r="E7" s="85"/>
      <c r="F7" s="85"/>
      <c r="G7" s="85"/>
      <c r="H7" s="86"/>
      <c r="I7" s="87"/>
    </row>
    <row r="8" spans="1:12" x14ac:dyDescent="0.25">
      <c r="A8" s="49"/>
      <c r="B8" s="88"/>
      <c r="C8" s="5">
        <v>1</v>
      </c>
      <c r="D8" s="5"/>
      <c r="E8" s="89">
        <v>0.2</v>
      </c>
      <c r="F8" s="89" t="s">
        <v>103</v>
      </c>
      <c r="G8" s="49" t="s">
        <v>26</v>
      </c>
      <c r="H8" s="55">
        <v>2779683.54</v>
      </c>
      <c r="I8" s="90">
        <f>(H8*100)/H44</f>
        <v>6.8559201474459996</v>
      </c>
      <c r="J8" s="4">
        <f>SUM(I8:I27)</f>
        <v>75.166498123990053</v>
      </c>
      <c r="K8" s="21"/>
      <c r="L8" s="42"/>
    </row>
    <row r="9" spans="1:12" x14ac:dyDescent="0.25">
      <c r="A9" s="49"/>
      <c r="B9" s="88"/>
      <c r="C9" s="5"/>
      <c r="D9" s="5"/>
      <c r="E9" s="89">
        <v>0.2</v>
      </c>
      <c r="F9" s="89" t="s">
        <v>103</v>
      </c>
      <c r="G9" s="49" t="s">
        <v>104</v>
      </c>
      <c r="H9" s="42">
        <v>3044108.79</v>
      </c>
      <c r="I9" s="90">
        <f>(H9*100)/H44</f>
        <v>7.5081089210531005</v>
      </c>
      <c r="J9" s="4"/>
      <c r="K9" s="21"/>
      <c r="L9" s="42"/>
    </row>
    <row r="10" spans="1:12" x14ac:dyDescent="0.25">
      <c r="A10" s="49"/>
      <c r="B10" s="88"/>
      <c r="C10" s="5"/>
      <c r="D10" s="5"/>
      <c r="E10" s="89">
        <v>0.2</v>
      </c>
      <c r="F10" s="89" t="s">
        <v>103</v>
      </c>
      <c r="G10" s="49" t="s">
        <v>105</v>
      </c>
      <c r="H10" s="42">
        <v>715992.23</v>
      </c>
      <c r="I10" s="90">
        <f>(H10*100)/H44</f>
        <v>1.7659512258981072</v>
      </c>
      <c r="J10" s="4"/>
      <c r="K10" s="21"/>
      <c r="L10" s="42"/>
    </row>
    <row r="11" spans="1:12" x14ac:dyDescent="0.25">
      <c r="A11" s="49"/>
      <c r="B11" s="88"/>
      <c r="C11" s="5"/>
      <c r="D11" s="5"/>
      <c r="E11" s="89">
        <v>0.2</v>
      </c>
      <c r="F11" s="89" t="s">
        <v>103</v>
      </c>
      <c r="G11" s="49" t="s">
        <v>106</v>
      </c>
      <c r="H11" s="42">
        <v>195148.35</v>
      </c>
      <c r="I11" s="90">
        <f>(H11*100)/H44</f>
        <v>0.48132151924957745</v>
      </c>
      <c r="J11" s="4"/>
      <c r="K11" s="21"/>
      <c r="L11" s="42"/>
    </row>
    <row r="12" spans="1:12" x14ac:dyDescent="0.25">
      <c r="A12" s="91" t="s">
        <v>107</v>
      </c>
      <c r="B12" s="92" t="s">
        <v>108</v>
      </c>
      <c r="C12" s="5"/>
      <c r="D12" s="5"/>
      <c r="E12" s="3" t="s">
        <v>109</v>
      </c>
      <c r="F12" s="3"/>
      <c r="G12" s="49" t="s">
        <v>110</v>
      </c>
      <c r="H12" s="42">
        <v>362637.3</v>
      </c>
      <c r="I12" s="90">
        <f>(H12*100)/H44</f>
        <v>0.89442281306792903</v>
      </c>
      <c r="J12" s="4"/>
      <c r="K12" s="21"/>
      <c r="L12" s="42"/>
    </row>
    <row r="13" spans="1:12" x14ac:dyDescent="0.25">
      <c r="A13" s="91"/>
      <c r="B13" s="92"/>
      <c r="C13" s="5"/>
      <c r="D13" s="5"/>
      <c r="E13" s="3"/>
      <c r="F13" s="3"/>
      <c r="G13" s="49" t="s">
        <v>111</v>
      </c>
      <c r="H13" s="42">
        <v>1174412.74</v>
      </c>
      <c r="I13" s="90">
        <f>(H13*100)/H44</f>
        <v>2.8966174925017762</v>
      </c>
      <c r="J13" s="4"/>
      <c r="K13" s="21"/>
      <c r="L13" s="42"/>
    </row>
    <row r="14" spans="1:12" x14ac:dyDescent="0.25">
      <c r="A14" s="91"/>
      <c r="B14" s="92"/>
      <c r="C14" s="5"/>
      <c r="D14" s="5"/>
      <c r="E14" s="3"/>
      <c r="F14" s="3"/>
      <c r="G14" s="49" t="s">
        <v>112</v>
      </c>
      <c r="H14" s="42">
        <v>1063603.8899999999</v>
      </c>
      <c r="I14" s="90">
        <f>(H14*100)/H44</f>
        <v>2.6233142130823057</v>
      </c>
      <c r="J14" s="4"/>
      <c r="K14" s="21"/>
      <c r="L14" s="42"/>
    </row>
    <row r="15" spans="1:12" x14ac:dyDescent="0.25">
      <c r="A15" s="91"/>
      <c r="B15" s="92"/>
      <c r="C15" s="5"/>
      <c r="D15" s="5"/>
      <c r="E15" s="89">
        <v>0.2</v>
      </c>
      <c r="F15" s="89" t="s">
        <v>103</v>
      </c>
      <c r="G15" s="49" t="s">
        <v>113</v>
      </c>
      <c r="H15" s="42">
        <v>3495452.92</v>
      </c>
      <c r="I15" s="90">
        <f>(H15*100)/H44</f>
        <v>8.6213217273923739</v>
      </c>
      <c r="J15" s="4"/>
      <c r="K15" s="21"/>
      <c r="L15" s="42"/>
    </row>
    <row r="16" spans="1:12" x14ac:dyDescent="0.25">
      <c r="A16" s="91"/>
      <c r="B16" s="92"/>
      <c r="C16" s="5"/>
      <c r="D16" s="5"/>
      <c r="E16" s="89">
        <v>0.2</v>
      </c>
      <c r="F16" s="89" t="s">
        <v>103</v>
      </c>
      <c r="G16" s="49" t="s">
        <v>21</v>
      </c>
      <c r="H16" s="42">
        <v>584955.93000000005</v>
      </c>
      <c r="I16" s="90">
        <f>(H16*100)/H44</f>
        <v>1.4427581730598773</v>
      </c>
      <c r="J16" s="4"/>
      <c r="K16" s="25"/>
      <c r="L16" s="42"/>
    </row>
    <row r="17" spans="1:12" x14ac:dyDescent="0.25">
      <c r="A17" s="91"/>
      <c r="B17" s="92"/>
      <c r="C17" s="5"/>
      <c r="D17" s="5"/>
      <c r="E17" s="89">
        <v>0.2</v>
      </c>
      <c r="F17" s="89" t="s">
        <v>103</v>
      </c>
      <c r="G17" s="49" t="s">
        <v>24</v>
      </c>
      <c r="H17" s="42">
        <v>748328.09</v>
      </c>
      <c r="I17" s="90">
        <f>(H17*100)/H44</f>
        <v>1.8457056550871913</v>
      </c>
      <c r="J17" s="4"/>
      <c r="K17" s="25"/>
      <c r="L17" s="42"/>
    </row>
    <row r="18" spans="1:12" x14ac:dyDescent="0.25">
      <c r="A18" s="91"/>
      <c r="B18" s="92"/>
      <c r="C18" s="5"/>
      <c r="D18" s="5"/>
      <c r="E18" s="89">
        <v>0.2</v>
      </c>
      <c r="F18" s="89" t="s">
        <v>103</v>
      </c>
      <c r="G18" s="49" t="s">
        <v>44</v>
      </c>
      <c r="H18" s="42">
        <v>1221231.8</v>
      </c>
      <c r="I18" s="90">
        <f>(H18*100)/H44</f>
        <v>3.0120938523533307</v>
      </c>
      <c r="J18" s="4"/>
      <c r="K18" s="25"/>
      <c r="L18" s="42"/>
    </row>
    <row r="19" spans="1:12" x14ac:dyDescent="0.25">
      <c r="A19" s="91"/>
      <c r="B19" s="92"/>
      <c r="C19" s="5"/>
      <c r="D19" s="5"/>
      <c r="E19" s="89">
        <v>0.2</v>
      </c>
      <c r="F19" s="89" t="s">
        <v>114</v>
      </c>
      <c r="G19" s="49" t="s">
        <v>115</v>
      </c>
      <c r="H19" s="42">
        <v>1656403.87</v>
      </c>
      <c r="I19" s="90">
        <f>(H19*100)/H44</f>
        <v>4.0854192577046105</v>
      </c>
      <c r="J19" s="4"/>
      <c r="K19" s="25"/>
      <c r="L19" s="42"/>
    </row>
    <row r="20" spans="1:12" x14ac:dyDescent="0.25">
      <c r="A20" s="91"/>
      <c r="B20" s="92"/>
      <c r="C20" s="5"/>
      <c r="D20" s="5"/>
      <c r="E20" s="89">
        <v>0.2</v>
      </c>
      <c r="F20" s="89" t="s">
        <v>114</v>
      </c>
      <c r="G20" s="49" t="s">
        <v>18</v>
      </c>
      <c r="H20" s="42">
        <v>4171597.54</v>
      </c>
      <c r="I20" s="90">
        <f>(H20*100)/H44</f>
        <v>10.28899125024936</v>
      </c>
      <c r="J20" s="4"/>
      <c r="K20" s="25"/>
      <c r="L20" s="42"/>
    </row>
    <row r="21" spans="1:12" x14ac:dyDescent="0.25">
      <c r="A21" s="91"/>
      <c r="B21" s="92"/>
      <c r="C21" s="5"/>
      <c r="D21" s="5"/>
      <c r="E21" s="89">
        <v>0.2</v>
      </c>
      <c r="F21" s="89" t="s">
        <v>114</v>
      </c>
      <c r="G21" s="49" t="s">
        <v>6</v>
      </c>
      <c r="H21" s="42">
        <v>207524.86</v>
      </c>
      <c r="I21" s="90">
        <f>(H21*100)/H44</f>
        <v>0.51184742734056354</v>
      </c>
      <c r="J21" s="4"/>
      <c r="K21" s="26"/>
      <c r="L21" s="42"/>
    </row>
    <row r="22" spans="1:12" x14ac:dyDescent="0.25">
      <c r="A22" s="91"/>
      <c r="B22" s="92"/>
      <c r="C22" s="5"/>
      <c r="D22" s="5"/>
      <c r="E22" s="2" t="s">
        <v>109</v>
      </c>
      <c r="F22" s="2"/>
      <c r="G22" s="49" t="s">
        <v>7</v>
      </c>
      <c r="H22" s="42">
        <v>1034919.05</v>
      </c>
      <c r="I22" s="90">
        <f>(H22*100)/H44</f>
        <v>2.5525648023482104</v>
      </c>
      <c r="J22" s="4"/>
      <c r="K22" s="26"/>
      <c r="L22" s="42"/>
    </row>
    <row r="23" spans="1:12" x14ac:dyDescent="0.25">
      <c r="A23" s="91"/>
      <c r="B23" s="92"/>
      <c r="C23" s="5"/>
      <c r="D23" s="5"/>
      <c r="E23" s="89">
        <v>0.2</v>
      </c>
      <c r="F23" s="94" t="s">
        <v>114</v>
      </c>
      <c r="G23" s="49" t="s">
        <v>5</v>
      </c>
      <c r="H23" s="50">
        <v>5654929.9800000004</v>
      </c>
      <c r="I23" s="90">
        <f>(H23*100)/H44</f>
        <v>13.947540367231301</v>
      </c>
      <c r="J23" s="4"/>
      <c r="K23" s="26"/>
      <c r="L23" s="42"/>
    </row>
    <row r="24" spans="1:12" x14ac:dyDescent="0.25">
      <c r="A24" s="91"/>
      <c r="B24" s="92"/>
      <c r="C24" s="5"/>
      <c r="D24" s="5"/>
      <c r="E24" s="89">
        <v>0.2</v>
      </c>
      <c r="F24" s="94" t="s">
        <v>114</v>
      </c>
      <c r="G24" s="49" t="s">
        <v>141</v>
      </c>
      <c r="H24" s="42">
        <v>495393.34</v>
      </c>
      <c r="I24" s="90">
        <f>(H24*100)/H44</f>
        <v>1.2218574998708545</v>
      </c>
      <c r="J24" s="4"/>
      <c r="K24" s="26"/>
      <c r="L24" s="42"/>
    </row>
    <row r="25" spans="1:12" x14ac:dyDescent="0.25">
      <c r="A25" s="91"/>
      <c r="B25" s="92"/>
      <c r="C25" s="5"/>
      <c r="D25" s="5"/>
      <c r="E25" s="89">
        <v>0.2</v>
      </c>
      <c r="F25" s="94" t="s">
        <v>114</v>
      </c>
      <c r="G25" s="49" t="s">
        <v>116</v>
      </c>
      <c r="H25" s="42">
        <v>722270.46</v>
      </c>
      <c r="I25" s="90">
        <f>(H25*100)/H44</f>
        <v>1.7814360978009354</v>
      </c>
      <c r="J25" s="4"/>
      <c r="K25" s="26"/>
      <c r="L25" s="42"/>
    </row>
    <row r="26" spans="1:12" x14ac:dyDescent="0.25">
      <c r="A26" s="91"/>
      <c r="B26" s="92"/>
      <c r="C26" s="5"/>
      <c r="D26" s="5"/>
      <c r="E26" s="2" t="s">
        <v>109</v>
      </c>
      <c r="F26" s="2"/>
      <c r="G26" s="49" t="s">
        <v>117</v>
      </c>
      <c r="H26" s="42">
        <v>935086.63</v>
      </c>
      <c r="I26" s="90">
        <f>(H26*100)/H44</f>
        <v>2.3063342189752949</v>
      </c>
      <c r="J26" s="4"/>
      <c r="K26" s="24"/>
      <c r="L26" s="42"/>
    </row>
    <row r="27" spans="1:12" x14ac:dyDescent="0.25">
      <c r="A27" s="91"/>
      <c r="B27" s="92"/>
      <c r="C27" s="5"/>
      <c r="D27" s="5"/>
      <c r="E27" s="1" t="s">
        <v>109</v>
      </c>
      <c r="F27" s="1"/>
      <c r="G27" s="49" t="s">
        <v>14</v>
      </c>
      <c r="H27" s="42">
        <v>212035.02</v>
      </c>
      <c r="I27" s="90">
        <f>(H27*100)/H44</f>
        <v>0.52297146227736246</v>
      </c>
      <c r="J27" s="4"/>
      <c r="K27" s="24"/>
      <c r="L27" s="42"/>
    </row>
    <row r="28" spans="1:12" x14ac:dyDescent="0.25">
      <c r="A28" s="95" t="s">
        <v>118</v>
      </c>
      <c r="B28" s="96" t="s">
        <v>119</v>
      </c>
      <c r="C28" s="147">
        <v>0.15</v>
      </c>
      <c r="D28" s="147"/>
      <c r="E28" s="56"/>
      <c r="F28" s="56"/>
      <c r="G28" s="56"/>
      <c r="H28" s="57"/>
      <c r="I28" s="90"/>
      <c r="J28" s="95"/>
      <c r="K28" s="24"/>
      <c r="L28" s="42"/>
    </row>
    <row r="29" spans="1:12" x14ac:dyDescent="0.25">
      <c r="A29" s="51" t="s">
        <v>120</v>
      </c>
      <c r="B29" s="98" t="s">
        <v>121</v>
      </c>
      <c r="C29" s="99">
        <v>0.2</v>
      </c>
      <c r="D29" s="99">
        <v>0.8</v>
      </c>
      <c r="E29" s="98">
        <v>0.2</v>
      </c>
      <c r="F29" s="100" t="s">
        <v>103</v>
      </c>
      <c r="G29" s="51" t="s">
        <v>19</v>
      </c>
      <c r="H29" s="42">
        <v>1579552.27</v>
      </c>
      <c r="I29" s="90">
        <f>(H29*100)/H44</f>
        <v>3.8958694671541867</v>
      </c>
      <c r="J29" s="102">
        <f>I29</f>
        <v>3.8958694671541867</v>
      </c>
      <c r="K29" s="24"/>
      <c r="L29" s="42"/>
    </row>
    <row r="30" spans="1:12" ht="15" customHeight="1" x14ac:dyDescent="0.25">
      <c r="A30" s="148" t="s">
        <v>122</v>
      </c>
      <c r="B30" s="149" t="s">
        <v>123</v>
      </c>
      <c r="C30" s="150">
        <v>0.2</v>
      </c>
      <c r="D30" s="150">
        <v>0.3</v>
      </c>
      <c r="E30" s="151" t="s">
        <v>124</v>
      </c>
      <c r="F30" s="151"/>
      <c r="G30" s="47" t="s">
        <v>16</v>
      </c>
      <c r="H30" s="42">
        <v>1314740</v>
      </c>
      <c r="I30" s="90">
        <f>(H30*100)/H44</f>
        <v>3.2427261322895604</v>
      </c>
      <c r="J30" s="152">
        <f>SUM(I30:I35)</f>
        <v>20.937632408855777</v>
      </c>
      <c r="K30" s="24"/>
      <c r="L30" s="42"/>
    </row>
    <row r="31" spans="1:12" x14ac:dyDescent="0.25">
      <c r="A31" s="148"/>
      <c r="B31" s="149"/>
      <c r="C31" s="150"/>
      <c r="D31" s="150"/>
      <c r="E31" s="151"/>
      <c r="F31" s="151"/>
      <c r="G31" s="47" t="s">
        <v>125</v>
      </c>
      <c r="H31" s="42">
        <v>3998559</v>
      </c>
      <c r="I31" s="90">
        <f>(H31*100)/H44</f>
        <v>9.8622022307084389</v>
      </c>
      <c r="J31" s="152"/>
      <c r="K31" s="24"/>
      <c r="L31" s="42"/>
    </row>
    <row r="32" spans="1:12" x14ac:dyDescent="0.25">
      <c r="A32" s="148"/>
      <c r="B32" s="149"/>
      <c r="C32" s="150"/>
      <c r="D32" s="150"/>
      <c r="E32" s="103">
        <v>0.2</v>
      </c>
      <c r="F32" s="104" t="s">
        <v>103</v>
      </c>
      <c r="G32" s="47" t="s">
        <v>126</v>
      </c>
      <c r="H32" s="42">
        <v>1266302.8899999999</v>
      </c>
      <c r="I32" s="90">
        <f>(H32*100)/H44</f>
        <v>3.1232589506646122</v>
      </c>
      <c r="J32" s="152"/>
      <c r="K32" s="24"/>
      <c r="L32" s="42"/>
    </row>
    <row r="33" spans="1:12" x14ac:dyDescent="0.25">
      <c r="A33" s="148"/>
      <c r="B33" s="149"/>
      <c r="C33" s="150"/>
      <c r="D33" s="150"/>
      <c r="E33" s="103"/>
      <c r="F33" s="104"/>
      <c r="G33" s="47" t="s">
        <v>142</v>
      </c>
      <c r="H33" s="42">
        <v>684575.96</v>
      </c>
      <c r="I33" s="90">
        <f>(H33*100)/H44</f>
        <v>1.6884649094339663</v>
      </c>
      <c r="J33" s="152"/>
      <c r="K33" s="24"/>
      <c r="L33" s="42"/>
    </row>
    <row r="34" spans="1:12" x14ac:dyDescent="0.25">
      <c r="A34" s="148"/>
      <c r="B34" s="149"/>
      <c r="C34" s="150"/>
      <c r="D34" s="150"/>
      <c r="E34" s="103">
        <v>0.2</v>
      </c>
      <c r="F34" s="104" t="s">
        <v>103</v>
      </c>
      <c r="G34" s="47" t="s">
        <v>127</v>
      </c>
      <c r="H34" s="42">
        <v>996440.51</v>
      </c>
      <c r="I34" s="90">
        <f>(H34*100)/H44</f>
        <v>2.4576598270752674</v>
      </c>
      <c r="J34" s="152"/>
      <c r="K34" s="24"/>
      <c r="L34" s="42"/>
    </row>
    <row r="35" spans="1:12" x14ac:dyDescent="0.25">
      <c r="A35" s="148"/>
      <c r="B35" s="149"/>
      <c r="C35" s="150"/>
      <c r="D35" s="150"/>
      <c r="E35" s="103">
        <v>0.2</v>
      </c>
      <c r="F35" s="104" t="s">
        <v>103</v>
      </c>
      <c r="G35" s="47" t="s">
        <v>128</v>
      </c>
      <c r="H35" s="42">
        <v>228394.19</v>
      </c>
      <c r="I35" s="90">
        <f>(H35*100)/H44</f>
        <v>0.5633203586839276</v>
      </c>
      <c r="J35" s="152"/>
      <c r="L35" s="37"/>
    </row>
    <row r="36" spans="1:12" x14ac:dyDescent="0.25">
      <c r="A36" s="105" t="s">
        <v>129</v>
      </c>
      <c r="B36" s="106" t="s">
        <v>130</v>
      </c>
      <c r="C36" s="153">
        <v>0.2</v>
      </c>
      <c r="D36" s="153"/>
      <c r="E36" s="17"/>
      <c r="F36" s="17"/>
      <c r="H36" s="107"/>
      <c r="I36" s="90"/>
      <c r="L36" s="37"/>
    </row>
    <row r="37" spans="1:12" x14ac:dyDescent="0.25">
      <c r="A37" s="108" t="s">
        <v>131</v>
      </c>
      <c r="B37" s="109" t="s">
        <v>132</v>
      </c>
      <c r="C37" s="110">
        <v>0.15</v>
      </c>
      <c r="D37" s="154">
        <v>0.15</v>
      </c>
      <c r="E37" s="111"/>
      <c r="F37" s="111"/>
      <c r="G37" s="108" t="s">
        <v>133</v>
      </c>
      <c r="H37" s="112">
        <v>0</v>
      </c>
      <c r="I37" s="90">
        <f>(H37*100)/H44</f>
        <v>0</v>
      </c>
      <c r="J37" s="12">
        <v>0</v>
      </c>
    </row>
    <row r="38" spans="1:12" x14ac:dyDescent="0.25">
      <c r="A38" s="114" t="s">
        <v>134</v>
      </c>
      <c r="B38" s="115" t="s">
        <v>135</v>
      </c>
      <c r="C38" s="116">
        <v>0.05</v>
      </c>
      <c r="D38" s="154"/>
      <c r="E38" s="117"/>
      <c r="F38" s="117"/>
      <c r="G38" s="118"/>
      <c r="H38" s="119"/>
      <c r="I38" s="90">
        <f>(H38*100)/H44</f>
        <v>0</v>
      </c>
      <c r="J38" s="12"/>
    </row>
    <row r="39" spans="1:12" x14ac:dyDescent="0.25">
      <c r="A39" s="120" t="s">
        <v>136</v>
      </c>
      <c r="B39" s="121" t="s">
        <v>137</v>
      </c>
      <c r="C39" s="122">
        <v>0.05</v>
      </c>
      <c r="D39" s="154"/>
      <c r="E39" s="155" t="s">
        <v>109</v>
      </c>
      <c r="F39" s="155"/>
      <c r="G39" s="120" t="s">
        <v>138</v>
      </c>
      <c r="H39" s="123">
        <v>0</v>
      </c>
      <c r="I39" s="90">
        <f>(H39*100)/H44</f>
        <v>0</v>
      </c>
      <c r="J39" s="12"/>
    </row>
    <row r="40" spans="1:12" x14ac:dyDescent="0.25">
      <c r="B40" s="19"/>
      <c r="H40" s="33"/>
      <c r="I40" s="43"/>
    </row>
    <row r="41" spans="1:12" x14ac:dyDescent="0.25">
      <c r="A41" t="s">
        <v>139</v>
      </c>
      <c r="B41" s="33"/>
      <c r="H41" s="33"/>
      <c r="I41" s="43"/>
    </row>
    <row r="42" spans="1:12" x14ac:dyDescent="0.25">
      <c r="A42" s="45" t="e">
        <f>SUM(H8+H9+H10+#REF!+#REF!+#REF!+#REF!+#REF!+#REF!+#REF!+H31)</f>
        <v>#REF!</v>
      </c>
      <c r="B42" s="107"/>
      <c r="I42" s="43"/>
    </row>
    <row r="43" spans="1:12" x14ac:dyDescent="0.25">
      <c r="C43" s="156"/>
      <c r="D43" s="156"/>
      <c r="E43" s="17"/>
      <c r="F43" s="17"/>
      <c r="G43" s="17"/>
      <c r="H43" s="107"/>
      <c r="I43" s="43"/>
    </row>
    <row r="44" spans="1:12" x14ac:dyDescent="0.25">
      <c r="H44" s="45">
        <f>SUM(H8:H43)</f>
        <v>40544281.149999991</v>
      </c>
      <c r="I44" s="43">
        <f>SUM(I8:I43)</f>
        <v>99.999999999999986</v>
      </c>
      <c r="J44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mov fundo</vt:lpstr>
      <vt:lpstr>% por Banc.</vt:lpstr>
      <vt:lpstr>%fundo</vt:lpstr>
      <vt:lpstr>rent.fun.</vt:lpstr>
      <vt:lpstr>JAN2018</vt:lpstr>
      <vt:lpstr>FEV2018</vt:lpstr>
      <vt:lpstr>MAR2018</vt:lpstr>
      <vt:lpstr>ABR2018</vt:lpstr>
      <vt:lpstr>MAI2018</vt:lpstr>
      <vt:lpstr>JUN2018</vt:lpstr>
      <vt:lpstr>JUL2018</vt:lpstr>
      <vt:lpstr>AGO2018</vt:lpstr>
      <vt:lpstr>SET2018</vt:lpstr>
      <vt:lpstr>OUT2018</vt:lpstr>
      <vt:lpstr>NOV2018</vt:lpstr>
      <vt:lpstr>DEZ2018</vt:lpstr>
      <vt:lpstr>%benchmark</vt:lpstr>
      <vt:lpstr>%benchmark(2)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29</cp:revision>
  <cp:lastPrinted>2019-05-13T16:47:01Z</cp:lastPrinted>
  <dcterms:created xsi:type="dcterms:W3CDTF">2018-02-09T18:47:37Z</dcterms:created>
  <dcterms:modified xsi:type="dcterms:W3CDTF">2019-05-13T16:51:41Z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